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DA1210\Desktop\250311_河口堰外ゲート設備改修工事(図面・数量チェック\250428_堰柱解体積算資料作成\250530_拡幅・嵩上・上屋更新 見積依頼資料( 提出)\"/>
    </mc:Choice>
  </mc:AlternateContent>
  <xr:revisionPtr revIDLastSave="0" documentId="13_ncr:1_{C1538AB5-5EB5-4096-B6F9-7724C3C252CA}" xr6:coauthVersionLast="47" xr6:coauthVersionMax="47" xr10:uidLastSave="{00000000-0000-0000-0000-000000000000}"/>
  <bookViews>
    <workbookView xWindow="15570" yWindow="0" windowWidth="35460" windowHeight="20985" activeTab="3" xr2:uid="{4B8BE215-A4BC-49EF-98D7-09A9C32C9D50}"/>
  </bookViews>
  <sheets>
    <sheet name="拡幅・嵩上集計表" sheetId="1" r:id="rId1"/>
    <sheet name="利根上屋集計表" sheetId="2" r:id="rId2"/>
    <sheet name="黒部上屋集計表" sheetId="3" r:id="rId3"/>
    <sheet name="利根屋根集計表" sheetId="4" r:id="rId4"/>
    <sheet name="黒部屋根集計表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W106" i="4" l="1"/>
  <c r="BW6" i="4"/>
  <c r="BW7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W48" i="4"/>
  <c r="BW49" i="4"/>
  <c r="BW50" i="4"/>
  <c r="BW51" i="4"/>
  <c r="BW52" i="4"/>
  <c r="BW53" i="4"/>
  <c r="BW54" i="4"/>
  <c r="BW55" i="4"/>
  <c r="BW56" i="4"/>
  <c r="BW57" i="4"/>
  <c r="BW58" i="4"/>
  <c r="BW59" i="4"/>
  <c r="BW60" i="4"/>
  <c r="BW61" i="4"/>
  <c r="BW62" i="4"/>
  <c r="BW63" i="4"/>
  <c r="BW64" i="4"/>
  <c r="BW65" i="4"/>
  <c r="BW66" i="4"/>
  <c r="BW67" i="4"/>
  <c r="BW68" i="4"/>
  <c r="BW69" i="4"/>
  <c r="BW70" i="4"/>
  <c r="BW71" i="4"/>
  <c r="BW72" i="4"/>
  <c r="BW73" i="4"/>
  <c r="BW74" i="4"/>
  <c r="BW75" i="4"/>
  <c r="BW76" i="4"/>
  <c r="BW77" i="4"/>
  <c r="BW78" i="4"/>
  <c r="BW79" i="4"/>
  <c r="BW80" i="4"/>
  <c r="BW81" i="4"/>
  <c r="BW82" i="4"/>
  <c r="BW83" i="4"/>
  <c r="BW84" i="4"/>
  <c r="BW85" i="4"/>
  <c r="BW86" i="4"/>
  <c r="BW87" i="4"/>
  <c r="BW88" i="4"/>
  <c r="BW89" i="4"/>
  <c r="BW90" i="4"/>
  <c r="BW91" i="4"/>
  <c r="BW92" i="4"/>
  <c r="BW93" i="4"/>
  <c r="BW94" i="4"/>
  <c r="BW95" i="4"/>
  <c r="BW96" i="4"/>
  <c r="BW97" i="4"/>
  <c r="BW98" i="4"/>
  <c r="BW99" i="4"/>
  <c r="BW100" i="4"/>
  <c r="BW101" i="4"/>
  <c r="BW102" i="4"/>
  <c r="BW103" i="4"/>
  <c r="BW104" i="4"/>
  <c r="BW105" i="4"/>
  <c r="BW5" i="4"/>
  <c r="BV6" i="4"/>
  <c r="BV7" i="4"/>
  <c r="BV8" i="4"/>
  <c r="BV9" i="4"/>
  <c r="BV10" i="4"/>
  <c r="BV11" i="4"/>
  <c r="BV12" i="4"/>
  <c r="BV13" i="4"/>
  <c r="BV14" i="4"/>
  <c r="BV15" i="4"/>
  <c r="BV16" i="4"/>
  <c r="BV17" i="4"/>
  <c r="BV18" i="4"/>
  <c r="BV19" i="4"/>
  <c r="BV20" i="4"/>
  <c r="BV21" i="4"/>
  <c r="BV22" i="4"/>
  <c r="BV23" i="4"/>
  <c r="BV24" i="4"/>
  <c r="BV25" i="4"/>
  <c r="BV26" i="4"/>
  <c r="BV27" i="4"/>
  <c r="BV28" i="4"/>
  <c r="BV29" i="4"/>
  <c r="BV30" i="4"/>
  <c r="BV31" i="4"/>
  <c r="BV32" i="4"/>
  <c r="BV33" i="4"/>
  <c r="BV34" i="4"/>
  <c r="BV35" i="4"/>
  <c r="BV36" i="4"/>
  <c r="BV37" i="4"/>
  <c r="BV38" i="4"/>
  <c r="BV39" i="4"/>
  <c r="BV40" i="4"/>
  <c r="BV41" i="4"/>
  <c r="BV42" i="4"/>
  <c r="BV43" i="4"/>
  <c r="BV44" i="4"/>
  <c r="BV45" i="4"/>
  <c r="BV46" i="4"/>
  <c r="BV47" i="4"/>
  <c r="BV48" i="4"/>
  <c r="BV49" i="4"/>
  <c r="BV50" i="4"/>
  <c r="BV51" i="4"/>
  <c r="BV52" i="4"/>
  <c r="BV53" i="4"/>
  <c r="BV54" i="4"/>
  <c r="BV55" i="4"/>
  <c r="BV56" i="4"/>
  <c r="BV57" i="4"/>
  <c r="BV58" i="4"/>
  <c r="BV59" i="4"/>
  <c r="BV60" i="4"/>
  <c r="BV61" i="4"/>
  <c r="BV62" i="4"/>
  <c r="BV63" i="4"/>
  <c r="BV64" i="4"/>
  <c r="BV65" i="4"/>
  <c r="BV66" i="4"/>
  <c r="BV67" i="4"/>
  <c r="BV68" i="4"/>
  <c r="BV69" i="4"/>
  <c r="BV70" i="4"/>
  <c r="BV71" i="4"/>
  <c r="BV72" i="4"/>
  <c r="BV73" i="4"/>
  <c r="BV74" i="4"/>
  <c r="BV75" i="4"/>
  <c r="BV76" i="4"/>
  <c r="BV77" i="4"/>
  <c r="BV78" i="4"/>
  <c r="BV79" i="4"/>
  <c r="BV80" i="4"/>
  <c r="BV81" i="4"/>
  <c r="BV82" i="4"/>
  <c r="BV83" i="4"/>
  <c r="BV84" i="4"/>
  <c r="BV85" i="4"/>
  <c r="BV86" i="4"/>
  <c r="BV87" i="4"/>
  <c r="BV88" i="4"/>
  <c r="BV89" i="4"/>
  <c r="BV90" i="4"/>
  <c r="BV91" i="4"/>
  <c r="BV92" i="4"/>
  <c r="BV93" i="4"/>
  <c r="BV94" i="4"/>
  <c r="BV95" i="4"/>
  <c r="BV96" i="4"/>
  <c r="BV97" i="4"/>
  <c r="BV98" i="4"/>
  <c r="BV99" i="4"/>
  <c r="BV100" i="4"/>
  <c r="BV101" i="4"/>
  <c r="BV102" i="4"/>
  <c r="BV103" i="4"/>
  <c r="BV104" i="4"/>
  <c r="BV105" i="4"/>
  <c r="BV5" i="4"/>
  <c r="U106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5" i="4"/>
  <c r="AD17" i="4"/>
  <c r="AD18" i="4"/>
  <c r="AD26" i="4"/>
  <c r="AD27" i="4"/>
  <c r="AD28" i="4"/>
  <c r="AD43" i="4"/>
  <c r="AD46" i="4"/>
  <c r="AD47" i="4"/>
  <c r="AD48" i="4"/>
  <c r="AD49" i="4"/>
  <c r="AD50" i="4"/>
  <c r="AD51" i="4"/>
  <c r="AD52" i="4"/>
  <c r="AD53" i="4"/>
  <c r="AD58" i="4"/>
  <c r="AD59" i="4"/>
  <c r="AD60" i="4"/>
  <c r="AD61" i="4"/>
  <c r="AD62" i="4"/>
  <c r="AD66" i="4"/>
  <c r="AD67" i="4"/>
  <c r="AD69" i="4"/>
  <c r="AD70" i="4"/>
  <c r="AD73" i="4"/>
  <c r="AD81" i="4"/>
  <c r="AD82" i="4"/>
  <c r="AD83" i="4"/>
  <c r="AD84" i="4"/>
  <c r="AD104" i="4"/>
  <c r="U104" i="4"/>
  <c r="U17" i="4"/>
  <c r="U18" i="4"/>
  <c r="U26" i="4"/>
  <c r="U27" i="4"/>
  <c r="U28" i="4"/>
  <c r="U43" i="4"/>
  <c r="U46" i="4"/>
  <c r="U47" i="4"/>
  <c r="U48" i="4"/>
  <c r="U49" i="4"/>
  <c r="U50" i="4"/>
  <c r="U51" i="4"/>
  <c r="U52" i="4"/>
  <c r="U53" i="4"/>
  <c r="U58" i="4"/>
  <c r="U59" i="4"/>
  <c r="U60" i="4"/>
  <c r="U61" i="4"/>
  <c r="U62" i="4"/>
  <c r="U66" i="4"/>
  <c r="U67" i="4"/>
  <c r="U69" i="4"/>
  <c r="U70" i="4"/>
  <c r="U73" i="4"/>
  <c r="U81" i="4"/>
  <c r="U82" i="4"/>
  <c r="U83" i="4"/>
  <c r="U84" i="4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33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5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33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5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33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5" i="2"/>
  <c r="I17" i="1" l="1"/>
  <c r="J17" i="1"/>
  <c r="H17" i="1"/>
  <c r="G17" i="1"/>
  <c r="F17" i="1"/>
  <c r="E17" i="1"/>
  <c r="F12" i="1"/>
  <c r="G12" i="1"/>
  <c r="H12" i="1"/>
  <c r="I12" i="1"/>
  <c r="J12" i="1"/>
  <c r="E12" i="1"/>
  <c r="F9" i="1"/>
  <c r="G9" i="1"/>
  <c r="H9" i="1"/>
  <c r="I9" i="1"/>
  <c r="J9" i="1"/>
  <c r="E9" i="1"/>
  <c r="F7" i="1"/>
  <c r="G7" i="1"/>
  <c r="H7" i="1"/>
  <c r="I7" i="1"/>
  <c r="J7" i="1"/>
  <c r="E7" i="1"/>
  <c r="W81" i="5"/>
  <c r="V81" i="5"/>
  <c r="O81" i="5"/>
  <c r="N81" i="5"/>
  <c r="G81" i="5"/>
  <c r="F81" i="5"/>
  <c r="AD89" i="5"/>
  <c r="F89" i="5"/>
  <c r="F95" i="5"/>
  <c r="F99" i="5"/>
  <c r="F111" i="5"/>
  <c r="F119" i="5"/>
  <c r="F24" i="5"/>
  <c r="AE21" i="5"/>
  <c r="AD21" i="5"/>
  <c r="V21" i="5"/>
  <c r="O21" i="5"/>
  <c r="N21" i="5"/>
  <c r="F21" i="5"/>
  <c r="G21" i="5"/>
  <c r="AD29" i="5"/>
  <c r="AE29" i="5"/>
  <c r="AD111" i="5"/>
  <c r="V111" i="5"/>
  <c r="N111" i="5"/>
  <c r="AD99" i="5"/>
  <c r="V99" i="5"/>
  <c r="N99" i="5"/>
  <c r="AD95" i="5"/>
  <c r="V89" i="5"/>
  <c r="N89" i="5"/>
  <c r="AD81" i="5"/>
  <c r="AD77" i="5"/>
  <c r="G73" i="5"/>
  <c r="F73" i="5"/>
  <c r="AD70" i="5"/>
  <c r="W70" i="5"/>
  <c r="V70" i="5"/>
  <c r="O70" i="5"/>
  <c r="N70" i="5"/>
  <c r="G70" i="5"/>
  <c r="F70" i="5"/>
  <c r="F61" i="5"/>
  <c r="F57" i="5"/>
  <c r="G54" i="5"/>
  <c r="F54" i="5"/>
  <c r="AD47" i="5"/>
  <c r="W47" i="5"/>
  <c r="V47" i="5"/>
  <c r="O47" i="5"/>
  <c r="N47" i="5"/>
  <c r="G47" i="5"/>
  <c r="F47" i="5"/>
  <c r="F40" i="5"/>
  <c r="F36" i="5"/>
  <c r="V29" i="5"/>
  <c r="O29" i="5"/>
  <c r="N29" i="5"/>
  <c r="G29" i="5"/>
  <c r="F29" i="5"/>
  <c r="AD18" i="5"/>
  <c r="W18" i="5"/>
  <c r="V18" i="5"/>
  <c r="N18" i="5"/>
  <c r="F18" i="5"/>
  <c r="W57" i="5"/>
  <c r="V57" i="5"/>
  <c r="N57" i="5"/>
  <c r="AD24" i="5"/>
  <c r="V24" i="5"/>
  <c r="N24" i="5"/>
  <c r="AD119" i="5"/>
  <c r="AC119" i="5"/>
  <c r="AB119" i="5"/>
  <c r="AA119" i="5"/>
  <c r="Z119" i="5"/>
  <c r="Y119" i="5"/>
  <c r="X119" i="5"/>
  <c r="V119" i="5"/>
  <c r="U119" i="5"/>
  <c r="T119" i="5"/>
  <c r="S119" i="5"/>
  <c r="R119" i="5"/>
  <c r="Q119" i="5"/>
  <c r="P119" i="5"/>
  <c r="N119" i="5"/>
  <c r="BS105" i="4"/>
  <c r="BK105" i="4"/>
  <c r="BC105" i="4"/>
  <c r="AU105" i="4"/>
  <c r="AM105" i="4"/>
  <c r="AE105" i="4"/>
  <c r="V105" i="4"/>
  <c r="M105" i="4"/>
  <c r="F105" i="4"/>
  <c r="V95" i="5"/>
  <c r="N95" i="5"/>
  <c r="V77" i="5"/>
  <c r="O77" i="5"/>
  <c r="N77" i="5"/>
  <c r="G77" i="5"/>
  <c r="F77" i="5"/>
  <c r="AE73" i="5"/>
  <c r="AD73" i="5"/>
  <c r="V73" i="5"/>
  <c r="O73" i="5"/>
  <c r="N73" i="5"/>
  <c r="AD61" i="5"/>
  <c r="V61" i="5"/>
  <c r="N61" i="5"/>
  <c r="AE57" i="5"/>
  <c r="AD57" i="5"/>
  <c r="AE54" i="5"/>
  <c r="AD54" i="5"/>
  <c r="V54" i="5"/>
  <c r="O54" i="5"/>
  <c r="AD40" i="5"/>
  <c r="V40" i="5"/>
  <c r="N40" i="5"/>
  <c r="AE36" i="5"/>
  <c r="AD36" i="5"/>
  <c r="W36" i="5"/>
  <c r="V36" i="5"/>
  <c r="N36" i="5"/>
  <c r="AG6" i="5"/>
  <c r="AG7" i="5"/>
  <c r="AG8" i="5"/>
  <c r="AG9" i="5"/>
  <c r="AG10" i="5"/>
  <c r="AG11" i="5"/>
  <c r="AG12" i="5"/>
  <c r="AG13" i="5"/>
  <c r="AG14" i="5"/>
  <c r="AG15" i="5"/>
  <c r="AG16" i="5"/>
  <c r="AG17" i="5"/>
  <c r="AG19" i="5"/>
  <c r="AG20" i="5"/>
  <c r="AG22" i="5"/>
  <c r="AG23" i="5"/>
  <c r="AG25" i="5"/>
  <c r="AG26" i="5"/>
  <c r="AG27" i="5"/>
  <c r="AG28" i="5"/>
  <c r="AG30" i="5"/>
  <c r="AG31" i="5"/>
  <c r="AG32" i="5"/>
  <c r="AG33" i="5"/>
  <c r="AG34" i="5"/>
  <c r="AG35" i="5"/>
  <c r="AG37" i="5"/>
  <c r="AG38" i="5"/>
  <c r="AG39" i="5"/>
  <c r="AG41" i="5"/>
  <c r="AG42" i="5"/>
  <c r="AG43" i="5"/>
  <c r="AG44" i="5"/>
  <c r="AG45" i="5"/>
  <c r="AG46" i="5"/>
  <c r="AG48" i="5"/>
  <c r="AG49" i="5"/>
  <c r="AG50" i="5"/>
  <c r="AG51" i="5"/>
  <c r="AG52" i="5"/>
  <c r="AG53" i="5"/>
  <c r="AG55" i="5"/>
  <c r="AG56" i="5"/>
  <c r="AG58" i="5"/>
  <c r="AG59" i="5"/>
  <c r="AG60" i="5"/>
  <c r="AG62" i="5"/>
  <c r="AG63" i="5"/>
  <c r="AG64" i="5"/>
  <c r="AG65" i="5"/>
  <c r="AG66" i="5"/>
  <c r="AG67" i="5"/>
  <c r="AG68" i="5"/>
  <c r="AG69" i="5"/>
  <c r="AG71" i="5"/>
  <c r="AG72" i="5"/>
  <c r="AG74" i="5"/>
  <c r="AG75" i="5"/>
  <c r="AG76" i="5"/>
  <c r="AG78" i="5"/>
  <c r="AG79" i="5"/>
  <c r="AG80" i="5"/>
  <c r="AG82" i="5"/>
  <c r="AG83" i="5"/>
  <c r="AG84" i="5"/>
  <c r="AG85" i="5"/>
  <c r="AG86" i="5"/>
  <c r="AG87" i="5"/>
  <c r="AG88" i="5"/>
  <c r="AG90" i="5"/>
  <c r="AG91" i="5"/>
  <c r="AG92" i="5"/>
  <c r="AG93" i="5"/>
  <c r="AG94" i="5"/>
  <c r="AG96" i="5"/>
  <c r="AG97" i="5"/>
  <c r="AG98" i="5"/>
  <c r="AG100" i="5"/>
  <c r="AG101" i="5"/>
  <c r="AG102" i="5"/>
  <c r="AG103" i="5"/>
  <c r="AG104" i="5"/>
  <c r="AG105" i="5"/>
  <c r="AG106" i="5"/>
  <c r="AG107" i="5"/>
  <c r="AG108" i="5"/>
  <c r="AG109" i="5"/>
  <c r="AG110" i="5"/>
  <c r="AG112" i="5"/>
  <c r="AG113" i="5"/>
  <c r="AG114" i="5"/>
  <c r="AG115" i="5"/>
  <c r="AG116" i="5"/>
  <c r="AG117" i="5"/>
  <c r="AG118" i="5"/>
  <c r="AG5" i="5"/>
  <c r="AG40" i="5" l="1"/>
  <c r="AG119" i="5"/>
  <c r="AG89" i="5"/>
  <c r="AG61" i="5"/>
  <c r="AG47" i="5"/>
  <c r="AG99" i="5"/>
  <c r="AG18" i="5"/>
  <c r="AG81" i="5"/>
  <c r="AG21" i="5"/>
  <c r="AG95" i="5"/>
  <c r="AG24" i="5"/>
  <c r="AG111" i="5"/>
  <c r="AG77" i="5"/>
  <c r="AG73" i="5"/>
  <c r="AG70" i="5"/>
  <c r="AG57" i="5"/>
  <c r="AG54" i="5"/>
  <c r="AG29" i="5"/>
  <c r="AG36" i="5"/>
  <c r="W50" i="5" l="1"/>
  <c r="AH50" i="5" s="1"/>
  <c r="O32" i="5"/>
  <c r="G14" i="5"/>
  <c r="G115" i="5"/>
  <c r="G114" i="5"/>
  <c r="G113" i="5"/>
  <c r="G119" i="5" s="1"/>
  <c r="G112" i="5"/>
  <c r="G110" i="5"/>
  <c r="G109" i="5"/>
  <c r="G111" i="5" s="1"/>
  <c r="G108" i="5"/>
  <c r="AH108" i="5" s="1"/>
  <c r="G107" i="5"/>
  <c r="G106" i="5"/>
  <c r="G105" i="5"/>
  <c r="G104" i="5"/>
  <c r="G103" i="5"/>
  <c r="G102" i="5"/>
  <c r="G101" i="5"/>
  <c r="G100" i="5"/>
  <c r="G98" i="5"/>
  <c r="G97" i="5"/>
  <c r="G96" i="5"/>
  <c r="G92" i="5"/>
  <c r="G91" i="5"/>
  <c r="G90" i="5"/>
  <c r="G95" i="5" s="1"/>
  <c r="G86" i="5"/>
  <c r="G85" i="5"/>
  <c r="G84" i="5"/>
  <c r="G89" i="5" s="1"/>
  <c r="G62" i="5"/>
  <c r="G58" i="5"/>
  <c r="G61" i="5" s="1"/>
  <c r="G56" i="5"/>
  <c r="AH56" i="5" s="1"/>
  <c r="G55" i="5"/>
  <c r="G41" i="5"/>
  <c r="G39" i="5"/>
  <c r="G38" i="5"/>
  <c r="G37" i="5"/>
  <c r="G35" i="5"/>
  <c r="G34" i="5"/>
  <c r="G33" i="5"/>
  <c r="AH33" i="5" s="1"/>
  <c r="G32" i="5"/>
  <c r="AH32" i="5" s="1"/>
  <c r="G31" i="5"/>
  <c r="G30" i="5"/>
  <c r="G25" i="5"/>
  <c r="G23" i="5"/>
  <c r="G22" i="5"/>
  <c r="G24" i="5" s="1"/>
  <c r="G17" i="5"/>
  <c r="G16" i="5"/>
  <c r="G15" i="5"/>
  <c r="G13" i="5"/>
  <c r="G12" i="5"/>
  <c r="G11" i="5"/>
  <c r="G10" i="5"/>
  <c r="G9" i="5"/>
  <c r="AE118" i="5"/>
  <c r="AH118" i="5" s="1"/>
  <c r="AE117" i="5"/>
  <c r="AH117" i="5" s="1"/>
  <c r="AE116" i="5"/>
  <c r="AH116" i="5" s="1"/>
  <c r="AE115" i="5"/>
  <c r="AE114" i="5"/>
  <c r="AE113" i="5"/>
  <c r="AE112" i="5"/>
  <c r="AE110" i="5"/>
  <c r="AE109" i="5"/>
  <c r="AE111" i="5" s="1"/>
  <c r="AE108" i="5"/>
  <c r="AE107" i="5"/>
  <c r="AE106" i="5"/>
  <c r="AE105" i="5"/>
  <c r="AE104" i="5"/>
  <c r="AE103" i="5"/>
  <c r="AE102" i="5"/>
  <c r="AE101" i="5"/>
  <c r="AE100" i="5"/>
  <c r="AE98" i="5"/>
  <c r="AE97" i="5"/>
  <c r="AE96" i="5"/>
  <c r="AE94" i="5"/>
  <c r="AH94" i="5" s="1"/>
  <c r="AE93" i="5"/>
  <c r="AH93" i="5" s="1"/>
  <c r="AE92" i="5"/>
  <c r="AE91" i="5"/>
  <c r="AE90" i="5"/>
  <c r="AE88" i="5"/>
  <c r="AH88" i="5" s="1"/>
  <c r="AE87" i="5"/>
  <c r="AH87" i="5" s="1"/>
  <c r="AE86" i="5"/>
  <c r="AE85" i="5"/>
  <c r="AE84" i="5"/>
  <c r="AE83" i="5"/>
  <c r="AH83" i="5" s="1"/>
  <c r="AE82" i="5"/>
  <c r="AE80" i="5"/>
  <c r="AH80" i="5" s="1"/>
  <c r="AE79" i="5"/>
  <c r="AE78" i="5"/>
  <c r="AE76" i="5"/>
  <c r="AH76" i="5" s="1"/>
  <c r="AE75" i="5"/>
  <c r="AH75" i="5" s="1"/>
  <c r="AE74" i="5"/>
  <c r="AE77" i="5" s="1"/>
  <c r="AE69" i="5"/>
  <c r="AH69" i="5" s="1"/>
  <c r="AE68" i="5"/>
  <c r="AH68" i="5" s="1"/>
  <c r="AE67" i="5"/>
  <c r="AH67" i="5" s="1"/>
  <c r="AE66" i="5"/>
  <c r="AH66" i="5" s="1"/>
  <c r="AE65" i="5"/>
  <c r="AH65" i="5" s="1"/>
  <c r="AE64" i="5"/>
  <c r="AH64" i="5" s="1"/>
  <c r="AE63" i="5"/>
  <c r="AE62" i="5"/>
  <c r="AE59" i="5"/>
  <c r="AE58" i="5"/>
  <c r="AE61" i="5" s="1"/>
  <c r="AE46" i="5"/>
  <c r="AH46" i="5" s="1"/>
  <c r="AE45" i="5"/>
  <c r="AH45" i="5" s="1"/>
  <c r="AE44" i="5"/>
  <c r="AH44" i="5" s="1"/>
  <c r="AE43" i="5"/>
  <c r="AH43" i="5" s="1"/>
  <c r="AE42" i="5"/>
  <c r="AE37" i="5"/>
  <c r="AE40" i="5" s="1"/>
  <c r="AE26" i="5"/>
  <c r="AE22" i="5"/>
  <c r="AE24" i="5" s="1"/>
  <c r="AE14" i="5"/>
  <c r="AE13" i="5"/>
  <c r="AE12" i="5"/>
  <c r="AE11" i="5"/>
  <c r="AE10" i="5"/>
  <c r="AE9" i="5"/>
  <c r="AE8" i="5"/>
  <c r="AH8" i="5" s="1"/>
  <c r="AE7" i="5"/>
  <c r="AH7" i="5" s="1"/>
  <c r="AE6" i="5"/>
  <c r="AH6" i="5" s="1"/>
  <c r="AE5" i="5"/>
  <c r="AH5" i="5" s="1"/>
  <c r="W115" i="5"/>
  <c r="W114" i="5"/>
  <c r="W113" i="5"/>
  <c r="W112" i="5"/>
  <c r="W110" i="5"/>
  <c r="W109" i="5"/>
  <c r="W102" i="5"/>
  <c r="W101" i="5"/>
  <c r="W100" i="5"/>
  <c r="W98" i="5"/>
  <c r="W97" i="5"/>
  <c r="W99" i="5" s="1"/>
  <c r="W96" i="5"/>
  <c r="W90" i="5"/>
  <c r="W95" i="5" s="1"/>
  <c r="W84" i="5"/>
  <c r="W89" i="5" s="1"/>
  <c r="W78" i="5"/>
  <c r="W74" i="5"/>
  <c r="W72" i="5"/>
  <c r="AH72" i="5" s="1"/>
  <c r="W71" i="5"/>
  <c r="W62" i="5"/>
  <c r="W60" i="5"/>
  <c r="AH60" i="5" s="1"/>
  <c r="W59" i="5"/>
  <c r="AH59" i="5" s="1"/>
  <c r="W58" i="5"/>
  <c r="W53" i="5"/>
  <c r="AH53" i="5" s="1"/>
  <c r="W52" i="5"/>
  <c r="AH52" i="5" s="1"/>
  <c r="W51" i="5"/>
  <c r="AH51" i="5" s="1"/>
  <c r="W49" i="5"/>
  <c r="AH49" i="5" s="1"/>
  <c r="W48" i="5"/>
  <c r="W41" i="5"/>
  <c r="W38" i="5"/>
  <c r="W37" i="5"/>
  <c r="W28" i="5"/>
  <c r="AH28" i="5" s="1"/>
  <c r="W27" i="5"/>
  <c r="W29" i="5" s="1"/>
  <c r="W22" i="5"/>
  <c r="W24" i="5" s="1"/>
  <c r="W20" i="5"/>
  <c r="AH20" i="5" s="1"/>
  <c r="W19" i="5"/>
  <c r="W21" i="5" s="1"/>
  <c r="W13" i="5"/>
  <c r="W12" i="5"/>
  <c r="W11" i="5"/>
  <c r="W10" i="5"/>
  <c r="W9" i="5"/>
  <c r="O115" i="5"/>
  <c r="O114" i="5"/>
  <c r="O113" i="5"/>
  <c r="O112" i="5"/>
  <c r="O110" i="5"/>
  <c r="O109" i="5"/>
  <c r="O108" i="5"/>
  <c r="O107" i="5"/>
  <c r="O106" i="5"/>
  <c r="O105" i="5"/>
  <c r="O104" i="5"/>
  <c r="O103" i="5"/>
  <c r="O102" i="5"/>
  <c r="O101" i="5"/>
  <c r="O100" i="5"/>
  <c r="O98" i="5"/>
  <c r="O97" i="5"/>
  <c r="O96" i="5"/>
  <c r="O92" i="5"/>
  <c r="O91" i="5"/>
  <c r="O90" i="5"/>
  <c r="O86" i="5"/>
  <c r="O85" i="5"/>
  <c r="O84" i="5"/>
  <c r="O89" i="5" s="1"/>
  <c r="O62" i="5"/>
  <c r="O58" i="5"/>
  <c r="O61" i="5" s="1"/>
  <c r="O56" i="5"/>
  <c r="O55" i="5"/>
  <c r="O57" i="5" s="1"/>
  <c r="O41" i="5"/>
  <c r="O39" i="5"/>
  <c r="O38" i="5"/>
  <c r="O37" i="5"/>
  <c r="O35" i="5"/>
  <c r="O34" i="5"/>
  <c r="O33" i="5"/>
  <c r="O31" i="5"/>
  <c r="O30" i="5"/>
  <c r="O25" i="5"/>
  <c r="O23" i="5"/>
  <c r="O22" i="5"/>
  <c r="O17" i="5"/>
  <c r="O16" i="5"/>
  <c r="O15" i="5"/>
  <c r="O14" i="5"/>
  <c r="O13" i="5"/>
  <c r="O12" i="5"/>
  <c r="O11" i="5"/>
  <c r="O10" i="5"/>
  <c r="O9" i="5"/>
  <c r="O40" i="5" l="1"/>
  <c r="G40" i="5"/>
  <c r="AH98" i="5"/>
  <c r="O99" i="5"/>
  <c r="G99" i="5"/>
  <c r="AE119" i="5"/>
  <c r="O111" i="5"/>
  <c r="O24" i="5"/>
  <c r="AE99" i="5"/>
  <c r="AE95" i="5"/>
  <c r="W54" i="5"/>
  <c r="AH54" i="5" s="1"/>
  <c r="AE47" i="5"/>
  <c r="AH47" i="5" s="1"/>
  <c r="O18" i="5"/>
  <c r="G57" i="5"/>
  <c r="AH57" i="5" s="1"/>
  <c r="AH63" i="5"/>
  <c r="AE70" i="5"/>
  <c r="AH79" i="5"/>
  <c r="AE81" i="5"/>
  <c r="AH81" i="5" s="1"/>
  <c r="W111" i="5"/>
  <c r="AE89" i="5"/>
  <c r="G36" i="5"/>
  <c r="AH99" i="5"/>
  <c r="AH24" i="5"/>
  <c r="G18" i="5"/>
  <c r="AE18" i="5"/>
  <c r="W40" i="5"/>
  <c r="AH40" i="5" s="1"/>
  <c r="O119" i="5"/>
  <c r="W119" i="5"/>
  <c r="AH119" i="5"/>
  <c r="AH71" i="5"/>
  <c r="W73" i="5"/>
  <c r="AH73" i="5" s="1"/>
  <c r="AH34" i="5"/>
  <c r="AH101" i="5"/>
  <c r="O36" i="5"/>
  <c r="AH35" i="5"/>
  <c r="AH102" i="5"/>
  <c r="AH74" i="5"/>
  <c r="W77" i="5"/>
  <c r="AH77" i="5" s="1"/>
  <c r="AH26" i="5"/>
  <c r="AH70" i="5"/>
  <c r="AH82" i="5"/>
  <c r="AH37" i="5"/>
  <c r="AH78" i="5"/>
  <c r="AH48" i="5"/>
  <c r="AH42" i="5"/>
  <c r="W61" i="5"/>
  <c r="AH61" i="5" s="1"/>
  <c r="AH100" i="5"/>
  <c r="O95" i="5"/>
  <c r="AH27" i="5"/>
  <c r="AH19" i="5"/>
  <c r="AH103" i="5"/>
  <c r="AH58" i="5"/>
  <c r="AH109" i="5"/>
  <c r="AH41" i="5"/>
  <c r="AH106" i="5"/>
  <c r="AH55" i="5"/>
  <c r="AH110" i="5"/>
  <c r="AH15" i="5"/>
  <c r="AH16" i="5"/>
  <c r="AH107" i="5"/>
  <c r="AH85" i="5"/>
  <c r="AH38" i="5"/>
  <c r="AH104" i="5"/>
  <c r="AH39" i="5"/>
  <c r="AH105" i="5"/>
  <c r="AH12" i="5"/>
  <c r="AH17" i="5"/>
  <c r="AH86" i="5"/>
  <c r="AH114" i="5"/>
  <c r="AH11" i="5"/>
  <c r="AH13" i="5"/>
  <c r="AH84" i="5"/>
  <c r="AH113" i="5"/>
  <c r="AH22" i="5"/>
  <c r="AH90" i="5"/>
  <c r="AH115" i="5"/>
  <c r="AH10" i="5"/>
  <c r="AH23" i="5"/>
  <c r="AH91" i="5"/>
  <c r="AH14" i="5"/>
  <c r="AH112" i="5"/>
  <c r="AH25" i="5"/>
  <c r="AH92" i="5"/>
  <c r="AH62" i="5"/>
  <c r="AH30" i="5"/>
  <c r="AH96" i="5"/>
  <c r="AH9" i="5"/>
  <c r="AH31" i="5"/>
  <c r="AH97" i="5"/>
  <c r="AH18" i="5" l="1"/>
  <c r="AH21" i="5"/>
  <c r="AH36" i="5"/>
  <c r="AH95" i="5"/>
  <c r="AH29" i="5"/>
  <c r="AE120" i="5"/>
  <c r="G120" i="5"/>
  <c r="AH111" i="5"/>
  <c r="AH120" i="5" s="1"/>
  <c r="W120" i="5"/>
  <c r="AH89" i="5"/>
  <c r="O120" i="5"/>
  <c r="BT39" i="4"/>
  <c r="BL39" i="4"/>
  <c r="BD39" i="4"/>
  <c r="AN39" i="4"/>
  <c r="AV29" i="4"/>
  <c r="AF29" i="4"/>
  <c r="X29" i="4"/>
  <c r="AD29" i="4" s="1"/>
  <c r="O29" i="4"/>
  <c r="U29" i="4" s="1"/>
  <c r="G29" i="4"/>
  <c r="AV25" i="4"/>
  <c r="AF25" i="4"/>
  <c r="X25" i="4"/>
  <c r="AD25" i="4" s="1"/>
  <c r="O25" i="4"/>
  <c r="U25" i="4" s="1"/>
  <c r="G25" i="4"/>
  <c r="F19" i="4"/>
  <c r="F87" i="4"/>
  <c r="F99" i="4"/>
  <c r="AU19" i="4"/>
  <c r="AV103" i="4"/>
  <c r="AV102" i="4"/>
  <c r="AV101" i="4"/>
  <c r="AV100" i="4"/>
  <c r="AV98" i="4"/>
  <c r="AV97" i="4"/>
  <c r="AV99" i="4" s="1"/>
  <c r="AV96" i="4"/>
  <c r="AV95" i="4"/>
  <c r="AV94" i="4"/>
  <c r="AV93" i="4"/>
  <c r="AV92" i="4"/>
  <c r="AV91" i="4"/>
  <c r="AV88" i="4"/>
  <c r="AV86" i="4"/>
  <c r="AV85" i="4"/>
  <c r="AV84" i="4"/>
  <c r="AV81" i="4"/>
  <c r="AV80" i="4"/>
  <c r="AV78" i="4"/>
  <c r="AV77" i="4"/>
  <c r="AV76" i="4"/>
  <c r="AV74" i="4"/>
  <c r="AV72" i="4"/>
  <c r="AV71" i="4"/>
  <c r="AV65" i="4"/>
  <c r="AV63" i="4"/>
  <c r="AV56" i="4"/>
  <c r="AV55" i="4"/>
  <c r="AV45" i="4"/>
  <c r="AV54" i="4" s="1"/>
  <c r="AV42" i="4"/>
  <c r="AV41" i="4"/>
  <c r="AV40" i="4"/>
  <c r="AV38" i="4"/>
  <c r="AV37" i="4"/>
  <c r="AV36" i="4"/>
  <c r="AV35" i="4"/>
  <c r="AV34" i="4"/>
  <c r="AV33" i="4"/>
  <c r="AV32" i="4"/>
  <c r="AV31" i="4"/>
  <c r="AV30" i="4"/>
  <c r="AV23" i="4"/>
  <c r="AV22" i="4"/>
  <c r="AV21" i="4"/>
  <c r="AV20" i="4"/>
  <c r="AV16" i="4"/>
  <c r="AV15" i="4"/>
  <c r="AV14" i="4"/>
  <c r="AV13" i="4"/>
  <c r="AV12" i="4"/>
  <c r="AV11" i="4"/>
  <c r="AV10" i="4"/>
  <c r="AV9" i="4"/>
  <c r="AV8" i="4"/>
  <c r="AV7" i="4"/>
  <c r="AV6" i="4"/>
  <c r="AV5" i="4"/>
  <c r="AN6" i="4"/>
  <c r="AF6" i="4"/>
  <c r="X6" i="4"/>
  <c r="AD6" i="4" s="1"/>
  <c r="O6" i="4"/>
  <c r="U6" i="4" s="1"/>
  <c r="G6" i="4"/>
  <c r="BD5" i="4"/>
  <c r="M19" i="4"/>
  <c r="AV19" i="4" l="1"/>
  <c r="AV44" i="4"/>
  <c r="AV105" i="4"/>
  <c r="AV24" i="4"/>
  <c r="AV39" i="4"/>
  <c r="N25" i="3" l="1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N24" i="3"/>
  <c r="K24" i="3"/>
  <c r="H24" i="3"/>
  <c r="E24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N5" i="3"/>
  <c r="K5" i="3"/>
  <c r="H5" i="3"/>
  <c r="E5" i="3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N34" i="2"/>
  <c r="O34" i="2" s="1"/>
  <c r="N35" i="2"/>
  <c r="O35" i="2" s="1"/>
  <c r="N36" i="2"/>
  <c r="O36" i="2" s="1"/>
  <c r="N37" i="2"/>
  <c r="O37" i="2" s="1"/>
  <c r="N38" i="2"/>
  <c r="O38" i="2" s="1"/>
  <c r="N39" i="2"/>
  <c r="O39" i="2" s="1"/>
  <c r="N40" i="2"/>
  <c r="O40" i="2" s="1"/>
  <c r="N41" i="2"/>
  <c r="O41" i="2" s="1"/>
  <c r="N42" i="2"/>
  <c r="O42" i="2" s="1"/>
  <c r="N43" i="2"/>
  <c r="O43" i="2" s="1"/>
  <c r="N44" i="2"/>
  <c r="O44" i="2" s="1"/>
  <c r="N45" i="2"/>
  <c r="O45" i="2" s="1"/>
  <c r="N46" i="2"/>
  <c r="O46" i="2" s="1"/>
  <c r="N47" i="2"/>
  <c r="O47" i="2" s="1"/>
  <c r="N48" i="2"/>
  <c r="O48" i="2" s="1"/>
  <c r="N49" i="2"/>
  <c r="O49" i="2" s="1"/>
  <c r="N50" i="2"/>
  <c r="O50" i="2" s="1"/>
  <c r="N51" i="2"/>
  <c r="O51" i="2" s="1"/>
  <c r="N52" i="2"/>
  <c r="O52" i="2" s="1"/>
  <c r="I34" i="2"/>
  <c r="J34" i="2" s="1"/>
  <c r="I35" i="2"/>
  <c r="J35" i="2" s="1"/>
  <c r="I36" i="2"/>
  <c r="J36" i="2" s="1"/>
  <c r="I37" i="2"/>
  <c r="J37" i="2" s="1"/>
  <c r="I38" i="2"/>
  <c r="J38" i="2" s="1"/>
  <c r="I39" i="2"/>
  <c r="J39" i="2" s="1"/>
  <c r="I40" i="2"/>
  <c r="J40" i="2" s="1"/>
  <c r="I41" i="2"/>
  <c r="J41" i="2" s="1"/>
  <c r="I42" i="2"/>
  <c r="J42" i="2" s="1"/>
  <c r="I43" i="2"/>
  <c r="J43" i="2" s="1"/>
  <c r="I44" i="2"/>
  <c r="J44" i="2" s="1"/>
  <c r="I45" i="2"/>
  <c r="J45" i="2" s="1"/>
  <c r="I46" i="2"/>
  <c r="J46" i="2" s="1"/>
  <c r="I47" i="2"/>
  <c r="J47" i="2" s="1"/>
  <c r="I48" i="2"/>
  <c r="J48" i="2" s="1"/>
  <c r="I49" i="2"/>
  <c r="J49" i="2" s="1"/>
  <c r="I50" i="2"/>
  <c r="J50" i="2" s="1"/>
  <c r="I51" i="2"/>
  <c r="J51" i="2" s="1"/>
  <c r="I52" i="2"/>
  <c r="J52" i="2" s="1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AG33" i="2"/>
  <c r="AD33" i="2"/>
  <c r="AA33" i="2"/>
  <c r="X33" i="2"/>
  <c r="U33" i="2"/>
  <c r="R33" i="2"/>
  <c r="N33" i="2"/>
  <c r="O33" i="2" s="1"/>
  <c r="I33" i="2"/>
  <c r="J33" i="2" s="1"/>
  <c r="E33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5" i="2"/>
  <c r="AD6" i="2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5" i="2"/>
  <c r="X29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5" i="2"/>
  <c r="R6" i="2" l="1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5" i="2"/>
  <c r="N6" i="2"/>
  <c r="O6" i="2" s="1"/>
  <c r="N7" i="2"/>
  <c r="O7" i="2" s="1"/>
  <c r="N8" i="2"/>
  <c r="O8" i="2" s="1"/>
  <c r="N9" i="2"/>
  <c r="O9" i="2" s="1"/>
  <c r="N10" i="2"/>
  <c r="O10" i="2" s="1"/>
  <c r="N11" i="2"/>
  <c r="O11" i="2" s="1"/>
  <c r="N12" i="2"/>
  <c r="O12" i="2" s="1"/>
  <c r="N13" i="2"/>
  <c r="O13" i="2" s="1"/>
  <c r="N14" i="2"/>
  <c r="O14" i="2" s="1"/>
  <c r="N15" i="2"/>
  <c r="O15" i="2" s="1"/>
  <c r="N16" i="2"/>
  <c r="O16" i="2" s="1"/>
  <c r="N17" i="2"/>
  <c r="O17" i="2" s="1"/>
  <c r="N18" i="2"/>
  <c r="O18" i="2" s="1"/>
  <c r="N19" i="2"/>
  <c r="O19" i="2" s="1"/>
  <c r="N20" i="2"/>
  <c r="O20" i="2" s="1"/>
  <c r="N21" i="2"/>
  <c r="O21" i="2" s="1"/>
  <c r="N22" i="2"/>
  <c r="O22" i="2" s="1"/>
  <c r="N23" i="2"/>
  <c r="O23" i="2" s="1"/>
  <c r="N24" i="2"/>
  <c r="O24" i="2" s="1"/>
  <c r="N25" i="2"/>
  <c r="O25" i="2" s="1"/>
  <c r="N26" i="2"/>
  <c r="O26" i="2" s="1"/>
  <c r="N27" i="2"/>
  <c r="O27" i="2" s="1"/>
  <c r="N28" i="2"/>
  <c r="O28" i="2" s="1"/>
  <c r="N29" i="2"/>
  <c r="O29" i="2" s="1"/>
  <c r="N5" i="2"/>
  <c r="O5" i="2" s="1"/>
  <c r="I6" i="2"/>
  <c r="J6" i="2" s="1"/>
  <c r="I7" i="2"/>
  <c r="J7" i="2" s="1"/>
  <c r="I8" i="2"/>
  <c r="J8" i="2" s="1"/>
  <c r="I9" i="2"/>
  <c r="J9" i="2" s="1"/>
  <c r="I10" i="2"/>
  <c r="J10" i="2" s="1"/>
  <c r="I11" i="2"/>
  <c r="J11" i="2" s="1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18" i="2"/>
  <c r="J18" i="2" s="1"/>
  <c r="I19" i="2"/>
  <c r="J19" i="2" s="1"/>
  <c r="I20" i="2"/>
  <c r="J20" i="2" s="1"/>
  <c r="I21" i="2"/>
  <c r="J21" i="2" s="1"/>
  <c r="I22" i="2"/>
  <c r="J22" i="2" s="1"/>
  <c r="I23" i="2"/>
  <c r="J23" i="2" s="1"/>
  <c r="I24" i="2"/>
  <c r="J24" i="2" s="1"/>
  <c r="I25" i="2"/>
  <c r="J25" i="2" s="1"/>
  <c r="I26" i="2"/>
  <c r="J26" i="2" s="1"/>
  <c r="I27" i="2"/>
  <c r="J27" i="2" s="1"/>
  <c r="I28" i="2"/>
  <c r="J28" i="2" s="1"/>
  <c r="I29" i="2"/>
  <c r="J29" i="2" s="1"/>
  <c r="I5" i="2"/>
  <c r="J5" i="2" s="1"/>
  <c r="E6" i="2"/>
  <c r="AI6" i="2" s="1"/>
  <c r="E7" i="2"/>
  <c r="AI7" i="2" s="1"/>
  <c r="E8" i="2"/>
  <c r="AI8" i="2" s="1"/>
  <c r="E9" i="2"/>
  <c r="AI9" i="2" s="1"/>
  <c r="E10" i="2"/>
  <c r="AI10" i="2" s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AI26" i="2" s="1"/>
  <c r="E27" i="2"/>
  <c r="AI27" i="2" s="1"/>
  <c r="E28" i="2"/>
  <c r="AI28" i="2" s="1"/>
  <c r="E29" i="2"/>
  <c r="AI29" i="2" s="1"/>
  <c r="E5" i="2"/>
  <c r="AI5" i="2" s="1"/>
  <c r="AI20" i="2" l="1"/>
  <c r="AI17" i="2"/>
  <c r="AI16" i="2"/>
  <c r="AI24" i="2"/>
  <c r="AI19" i="2"/>
  <c r="AI15" i="2"/>
  <c r="AI13" i="2"/>
  <c r="AI25" i="2"/>
  <c r="AI23" i="2"/>
  <c r="AI22" i="2"/>
  <c r="AI21" i="2"/>
  <c r="AI18" i="2"/>
  <c r="AI14" i="2"/>
  <c r="AI12" i="2"/>
  <c r="AI11" i="2"/>
  <c r="P19" i="3"/>
  <c r="P17" i="3"/>
  <c r="P14" i="3"/>
  <c r="P5" i="3"/>
  <c r="O25" i="3"/>
  <c r="P25" i="3"/>
  <c r="O26" i="3"/>
  <c r="P26" i="3"/>
  <c r="O27" i="3"/>
  <c r="P27" i="3"/>
  <c r="O28" i="3"/>
  <c r="P28" i="3"/>
  <c r="O29" i="3"/>
  <c r="P29" i="3"/>
  <c r="O30" i="3"/>
  <c r="P30" i="3"/>
  <c r="O31" i="3"/>
  <c r="P31" i="3"/>
  <c r="O32" i="3"/>
  <c r="P32" i="3"/>
  <c r="O33" i="3"/>
  <c r="P33" i="3"/>
  <c r="O34" i="3"/>
  <c r="P34" i="3"/>
  <c r="O35" i="3"/>
  <c r="P35" i="3"/>
  <c r="O36" i="3"/>
  <c r="P36" i="3"/>
  <c r="O37" i="3"/>
  <c r="P37" i="3"/>
  <c r="O38" i="3"/>
  <c r="P38" i="3"/>
  <c r="O39" i="3"/>
  <c r="P39" i="3"/>
  <c r="O40" i="3"/>
  <c r="P40" i="3"/>
  <c r="O41" i="3"/>
  <c r="P41" i="3"/>
  <c r="O42" i="3"/>
  <c r="P42" i="3"/>
  <c r="O43" i="3"/>
  <c r="P43" i="3"/>
  <c r="O24" i="3"/>
  <c r="P24" i="3"/>
  <c r="O6" i="3"/>
  <c r="P6" i="3"/>
  <c r="O7" i="3"/>
  <c r="P7" i="3"/>
  <c r="O8" i="3"/>
  <c r="P8" i="3"/>
  <c r="O9" i="3"/>
  <c r="P9" i="3"/>
  <c r="O10" i="3"/>
  <c r="P10" i="3"/>
  <c r="O11" i="3"/>
  <c r="P11" i="3"/>
  <c r="O12" i="3"/>
  <c r="P12" i="3"/>
  <c r="O13" i="3"/>
  <c r="P13" i="3"/>
  <c r="O14" i="3"/>
  <c r="O15" i="3"/>
  <c r="P15" i="3"/>
  <c r="O16" i="3"/>
  <c r="P16" i="3"/>
  <c r="O17" i="3"/>
  <c r="O18" i="3"/>
  <c r="P18" i="3"/>
  <c r="O19" i="3"/>
  <c r="O20" i="3"/>
  <c r="P20" i="3"/>
  <c r="O5" i="3"/>
  <c r="V19" i="4"/>
  <c r="O9" i="4"/>
  <c r="U9" i="4" s="1"/>
  <c r="G9" i="4"/>
  <c r="AV64" i="4"/>
  <c r="BS99" i="4"/>
  <c r="BK99" i="4"/>
  <c r="BC99" i="4"/>
  <c r="AU99" i="4"/>
  <c r="AM99" i="4"/>
  <c r="AE99" i="4"/>
  <c r="V99" i="4"/>
  <c r="M99" i="4"/>
  <c r="BS87" i="4"/>
  <c r="BK87" i="4"/>
  <c r="BC87" i="4"/>
  <c r="AV87" i="4"/>
  <c r="AU87" i="4"/>
  <c r="AM87" i="4"/>
  <c r="AE87" i="4"/>
  <c r="V87" i="4"/>
  <c r="M87" i="4"/>
  <c r="BS79" i="4"/>
  <c r="BK79" i="4"/>
  <c r="BD79" i="4"/>
  <c r="BC79" i="4"/>
  <c r="AV79" i="4"/>
  <c r="AU79" i="4"/>
  <c r="AM79" i="4"/>
  <c r="AE79" i="4"/>
  <c r="V79" i="4"/>
  <c r="M79" i="4"/>
  <c r="F79" i="4"/>
  <c r="BS75" i="4"/>
  <c r="BK75" i="4"/>
  <c r="BC75" i="4"/>
  <c r="AV75" i="4"/>
  <c r="AU75" i="4"/>
  <c r="AM75" i="4"/>
  <c r="AE75" i="4"/>
  <c r="V75" i="4"/>
  <c r="M75" i="4"/>
  <c r="F75" i="4"/>
  <c r="BS68" i="4"/>
  <c r="BK68" i="4"/>
  <c r="BC68" i="4"/>
  <c r="AV68" i="4"/>
  <c r="AU68" i="4"/>
  <c r="AM68" i="4"/>
  <c r="AF68" i="4"/>
  <c r="AE68" i="4"/>
  <c r="X68" i="4"/>
  <c r="AD68" i="4" s="1"/>
  <c r="V68" i="4"/>
  <c r="O68" i="4"/>
  <c r="U68" i="4" s="1"/>
  <c r="M68" i="4"/>
  <c r="G68" i="4"/>
  <c r="F68" i="4"/>
  <c r="BS64" i="4"/>
  <c r="BK64" i="4"/>
  <c r="BC64" i="4"/>
  <c r="AU64" i="4"/>
  <c r="AM64" i="4"/>
  <c r="AE64" i="4"/>
  <c r="V64" i="4"/>
  <c r="M64" i="4"/>
  <c r="F64" i="4"/>
  <c r="BT57" i="4"/>
  <c r="BS57" i="4"/>
  <c r="BL57" i="4"/>
  <c r="BK57" i="4"/>
  <c r="BD57" i="4"/>
  <c r="BC57" i="4"/>
  <c r="AV57" i="4"/>
  <c r="AU57" i="4"/>
  <c r="AN57" i="4"/>
  <c r="AM57" i="4"/>
  <c r="AE57" i="4"/>
  <c r="V57" i="4"/>
  <c r="M57" i="4"/>
  <c r="F57" i="4"/>
  <c r="BS54" i="4"/>
  <c r="BK54" i="4"/>
  <c r="BC54" i="4"/>
  <c r="AU54" i="4"/>
  <c r="AM54" i="4"/>
  <c r="AE54" i="4"/>
  <c r="V54" i="4"/>
  <c r="M54" i="4"/>
  <c r="F54" i="4"/>
  <c r="BS44" i="4"/>
  <c r="BK44" i="4"/>
  <c r="BC44" i="4"/>
  <c r="AU44" i="4"/>
  <c r="AM44" i="4"/>
  <c r="AE44" i="4"/>
  <c r="V44" i="4"/>
  <c r="M44" i="4"/>
  <c r="F44" i="4"/>
  <c r="BS39" i="4"/>
  <c r="BK39" i="4"/>
  <c r="BC39" i="4"/>
  <c r="AU39" i="4"/>
  <c r="AM39" i="4"/>
  <c r="AE39" i="4"/>
  <c r="V39" i="4"/>
  <c r="M39" i="4"/>
  <c r="F39" i="4"/>
  <c r="BS29" i="4"/>
  <c r="BK29" i="4"/>
  <c r="BC29" i="4"/>
  <c r="AU29" i="4"/>
  <c r="AM29" i="4"/>
  <c r="AE29" i="4"/>
  <c r="V29" i="4"/>
  <c r="M29" i="4"/>
  <c r="F29" i="4"/>
  <c r="BS24" i="4"/>
  <c r="BK24" i="4"/>
  <c r="BC24" i="4"/>
  <c r="AU24" i="4"/>
  <c r="AM24" i="4"/>
  <c r="AE24" i="4"/>
  <c r="V24" i="4"/>
  <c r="M24" i="4"/>
  <c r="F24" i="4"/>
  <c r="BS19" i="4"/>
  <c r="BK19" i="4"/>
  <c r="BC19" i="4"/>
  <c r="AM19" i="4"/>
  <c r="AE19" i="4"/>
  <c r="BT103" i="4"/>
  <c r="BT102" i="4"/>
  <c r="BT101" i="4"/>
  <c r="BT100" i="4"/>
  <c r="BT98" i="4"/>
  <c r="BT97" i="4"/>
  <c r="BT90" i="4"/>
  <c r="BT89" i="4"/>
  <c r="BT88" i="4"/>
  <c r="BT83" i="4"/>
  <c r="BT82" i="4"/>
  <c r="BT81" i="4"/>
  <c r="BT80" i="4"/>
  <c r="BT76" i="4"/>
  <c r="BT79" i="4" s="1"/>
  <c r="BT71" i="4"/>
  <c r="BT75" i="4" s="1"/>
  <c r="BT69" i="4"/>
  <c r="BT67" i="4"/>
  <c r="BT66" i="4"/>
  <c r="BT65" i="4"/>
  <c r="BT63" i="4"/>
  <c r="BT62" i="4"/>
  <c r="BT61" i="4"/>
  <c r="BT60" i="4"/>
  <c r="BT59" i="4"/>
  <c r="BT58" i="4"/>
  <c r="BT51" i="4"/>
  <c r="BT50" i="4"/>
  <c r="BT49" i="4"/>
  <c r="BT48" i="4"/>
  <c r="BT47" i="4"/>
  <c r="BT46" i="4"/>
  <c r="BT45" i="4"/>
  <c r="BT41" i="4"/>
  <c r="BT40" i="4"/>
  <c r="BT27" i="4"/>
  <c r="BT26" i="4"/>
  <c r="BT20" i="4"/>
  <c r="BT24" i="4" s="1"/>
  <c r="BT18" i="4"/>
  <c r="BT17" i="4"/>
  <c r="BT19" i="4" s="1"/>
  <c r="BT9" i="4"/>
  <c r="BT8" i="4"/>
  <c r="BT7" i="4"/>
  <c r="BT6" i="4"/>
  <c r="BT5" i="4"/>
  <c r="BL103" i="4"/>
  <c r="BL102" i="4"/>
  <c r="BL101" i="4"/>
  <c r="BL100" i="4"/>
  <c r="BL98" i="4"/>
  <c r="BL97" i="4"/>
  <c r="BL99" i="4" s="1"/>
  <c r="BL90" i="4"/>
  <c r="BL89" i="4"/>
  <c r="BL88" i="4"/>
  <c r="BL83" i="4"/>
  <c r="BL82" i="4"/>
  <c r="BL81" i="4"/>
  <c r="BL80" i="4"/>
  <c r="BL76" i="4"/>
  <c r="BL79" i="4" s="1"/>
  <c r="BL71" i="4"/>
  <c r="BL75" i="4" s="1"/>
  <c r="BL70" i="4"/>
  <c r="BL69" i="4"/>
  <c r="BL67" i="4"/>
  <c r="BL66" i="4"/>
  <c r="BL65" i="4"/>
  <c r="BL61" i="4"/>
  <c r="BL60" i="4"/>
  <c r="BL59" i="4"/>
  <c r="BL53" i="4"/>
  <c r="BL52" i="4"/>
  <c r="BL51" i="4"/>
  <c r="BL50" i="4"/>
  <c r="BL49" i="4"/>
  <c r="BL48" i="4"/>
  <c r="BL47" i="4"/>
  <c r="BL46" i="4"/>
  <c r="BL45" i="4"/>
  <c r="BL43" i="4"/>
  <c r="BL42" i="4"/>
  <c r="BL27" i="4"/>
  <c r="BL26" i="4"/>
  <c r="BL20" i="4"/>
  <c r="BL24" i="4" s="1"/>
  <c r="BL18" i="4"/>
  <c r="BL17" i="4"/>
  <c r="BL9" i="4"/>
  <c r="BL8" i="4"/>
  <c r="BL7" i="4"/>
  <c r="BL6" i="4"/>
  <c r="BL5" i="4"/>
  <c r="BD103" i="4"/>
  <c r="BD102" i="4"/>
  <c r="BD101" i="4"/>
  <c r="BD100" i="4"/>
  <c r="BD98" i="4"/>
  <c r="BD97" i="4"/>
  <c r="BD86" i="4"/>
  <c r="BD85" i="4"/>
  <c r="BD84" i="4"/>
  <c r="BD83" i="4"/>
  <c r="BD82" i="4"/>
  <c r="BD81" i="4"/>
  <c r="BD73" i="4"/>
  <c r="BD72" i="4"/>
  <c r="BD71" i="4"/>
  <c r="BD70" i="4"/>
  <c r="BD69" i="4"/>
  <c r="BD67" i="4"/>
  <c r="BD66" i="4"/>
  <c r="BD65" i="4"/>
  <c r="BD63" i="4"/>
  <c r="BD62" i="4"/>
  <c r="BD61" i="4"/>
  <c r="BD60" i="4"/>
  <c r="BD59" i="4"/>
  <c r="BD51" i="4"/>
  <c r="BD50" i="4"/>
  <c r="BD49" i="4"/>
  <c r="BD48" i="4"/>
  <c r="BD47" i="4"/>
  <c r="BD46" i="4"/>
  <c r="BD45" i="4"/>
  <c r="BD43" i="4"/>
  <c r="BD40" i="4"/>
  <c r="BD44" i="4" s="1"/>
  <c r="BD28" i="4"/>
  <c r="BD27" i="4"/>
  <c r="BD20" i="4"/>
  <c r="BD24" i="4" s="1"/>
  <c r="BD18" i="4"/>
  <c r="BD17" i="4"/>
  <c r="BD9" i="4"/>
  <c r="BD8" i="4"/>
  <c r="BD7" i="4"/>
  <c r="BD6" i="4"/>
  <c r="AN103" i="4"/>
  <c r="AN102" i="4"/>
  <c r="AN101" i="4"/>
  <c r="AN100" i="4"/>
  <c r="AN98" i="4"/>
  <c r="AN97" i="4"/>
  <c r="AN99" i="4" s="1"/>
  <c r="AN88" i="4"/>
  <c r="AN86" i="4"/>
  <c r="AN85" i="4"/>
  <c r="AN84" i="4"/>
  <c r="AN83" i="4"/>
  <c r="AN82" i="4"/>
  <c r="AN81" i="4"/>
  <c r="AN80" i="4"/>
  <c r="AN77" i="4"/>
  <c r="AN79" i="4" s="1"/>
  <c r="AN73" i="4"/>
  <c r="AN75" i="4" s="1"/>
  <c r="AN70" i="4"/>
  <c r="AN69" i="4"/>
  <c r="AN67" i="4"/>
  <c r="AN66" i="4"/>
  <c r="AN65" i="4"/>
  <c r="AN62" i="4"/>
  <c r="AN61" i="4"/>
  <c r="AN60" i="4"/>
  <c r="AN59" i="4"/>
  <c r="AN52" i="4"/>
  <c r="AN51" i="4"/>
  <c r="AN50" i="4"/>
  <c r="AN49" i="4"/>
  <c r="AN48" i="4"/>
  <c r="AN47" i="4"/>
  <c r="AN46" i="4"/>
  <c r="AN45" i="4"/>
  <c r="AN41" i="4"/>
  <c r="AN40" i="4"/>
  <c r="AN27" i="4"/>
  <c r="AN26" i="4"/>
  <c r="AN29" i="4" s="1"/>
  <c r="AN20" i="4"/>
  <c r="AN24" i="4" s="1"/>
  <c r="AN18" i="4"/>
  <c r="AN17" i="4"/>
  <c r="AN9" i="4"/>
  <c r="AN8" i="4"/>
  <c r="AN7" i="4"/>
  <c r="AN5" i="4"/>
  <c r="AF103" i="4"/>
  <c r="AF102" i="4"/>
  <c r="AF101" i="4"/>
  <c r="AF100" i="4"/>
  <c r="AF98" i="4"/>
  <c r="AF97" i="4"/>
  <c r="AF96" i="4"/>
  <c r="AF95" i="4"/>
  <c r="AF94" i="4"/>
  <c r="AF93" i="4"/>
  <c r="AF92" i="4"/>
  <c r="AF91" i="4"/>
  <c r="AF90" i="4"/>
  <c r="AF89" i="4"/>
  <c r="AF88" i="4"/>
  <c r="AF86" i="4"/>
  <c r="AF85" i="4"/>
  <c r="AF80" i="4"/>
  <c r="AF78" i="4"/>
  <c r="AF77" i="4"/>
  <c r="AF76" i="4"/>
  <c r="AF74" i="4"/>
  <c r="AF72" i="4"/>
  <c r="AF71" i="4"/>
  <c r="AF65" i="4"/>
  <c r="AF63" i="4"/>
  <c r="AF64" i="4" s="1"/>
  <c r="AF56" i="4"/>
  <c r="AF55" i="4"/>
  <c r="AF45" i="4"/>
  <c r="AF54" i="4" s="1"/>
  <c r="AF42" i="4"/>
  <c r="AF41" i="4"/>
  <c r="AF40" i="4"/>
  <c r="AF38" i="4"/>
  <c r="AF37" i="4"/>
  <c r="AF36" i="4"/>
  <c r="AF35" i="4"/>
  <c r="AF34" i="4"/>
  <c r="AF33" i="4"/>
  <c r="AF32" i="4"/>
  <c r="AF31" i="4"/>
  <c r="AF30" i="4"/>
  <c r="AF23" i="4"/>
  <c r="AF22" i="4"/>
  <c r="AF21" i="4"/>
  <c r="AF20" i="4"/>
  <c r="AF16" i="4"/>
  <c r="AF15" i="4"/>
  <c r="AF14" i="4"/>
  <c r="AF13" i="4"/>
  <c r="AF12" i="4"/>
  <c r="AF11" i="4"/>
  <c r="AF10" i="4"/>
  <c r="AF9" i="4"/>
  <c r="AF8" i="4"/>
  <c r="AF7" i="4"/>
  <c r="AF5" i="4"/>
  <c r="X103" i="4"/>
  <c r="AD103" i="4" s="1"/>
  <c r="X102" i="4"/>
  <c r="AD102" i="4" s="1"/>
  <c r="X101" i="4"/>
  <c r="AD101" i="4" s="1"/>
  <c r="X100" i="4"/>
  <c r="AD100" i="4" s="1"/>
  <c r="X98" i="4"/>
  <c r="AD98" i="4" s="1"/>
  <c r="X97" i="4"/>
  <c r="X96" i="4"/>
  <c r="AD96" i="4" s="1"/>
  <c r="X95" i="4"/>
  <c r="AD95" i="4" s="1"/>
  <c r="X94" i="4"/>
  <c r="AD94" i="4" s="1"/>
  <c r="X93" i="4"/>
  <c r="AD93" i="4" s="1"/>
  <c r="X92" i="4"/>
  <c r="AD92" i="4" s="1"/>
  <c r="X91" i="4"/>
  <c r="AD91" i="4" s="1"/>
  <c r="X90" i="4"/>
  <c r="AD90" i="4" s="1"/>
  <c r="X89" i="4"/>
  <c r="AD89" i="4" s="1"/>
  <c r="X88" i="4"/>
  <c r="AD88" i="4" s="1"/>
  <c r="X86" i="4"/>
  <c r="AD86" i="4" s="1"/>
  <c r="X85" i="4"/>
  <c r="AD85" i="4" s="1"/>
  <c r="X80" i="4"/>
  <c r="AD80" i="4" s="1"/>
  <c r="X78" i="4"/>
  <c r="AD78" i="4" s="1"/>
  <c r="X77" i="4"/>
  <c r="AD77" i="4" s="1"/>
  <c r="X76" i="4"/>
  <c r="AD76" i="4" s="1"/>
  <c r="X74" i="4"/>
  <c r="AD74" i="4" s="1"/>
  <c r="X72" i="4"/>
  <c r="AD72" i="4" s="1"/>
  <c r="X71" i="4"/>
  <c r="AD71" i="4" s="1"/>
  <c r="X65" i="4"/>
  <c r="AD65" i="4" s="1"/>
  <c r="X63" i="4"/>
  <c r="X56" i="4"/>
  <c r="AD56" i="4" s="1"/>
  <c r="X55" i="4"/>
  <c r="X45" i="4"/>
  <c r="X42" i="4"/>
  <c r="AD42" i="4" s="1"/>
  <c r="X41" i="4"/>
  <c r="AD41" i="4" s="1"/>
  <c r="X40" i="4"/>
  <c r="AD40" i="4" s="1"/>
  <c r="X38" i="4"/>
  <c r="AD38" i="4" s="1"/>
  <c r="X37" i="4"/>
  <c r="AD37" i="4" s="1"/>
  <c r="X36" i="4"/>
  <c r="AD36" i="4" s="1"/>
  <c r="X35" i="4"/>
  <c r="AD35" i="4" s="1"/>
  <c r="X34" i="4"/>
  <c r="AD34" i="4" s="1"/>
  <c r="X33" i="4"/>
  <c r="AD33" i="4" s="1"/>
  <c r="X32" i="4"/>
  <c r="AD32" i="4" s="1"/>
  <c r="X31" i="4"/>
  <c r="AD31" i="4" s="1"/>
  <c r="X30" i="4"/>
  <c r="AD30" i="4" s="1"/>
  <c r="X23" i="4"/>
  <c r="AD23" i="4" s="1"/>
  <c r="X22" i="4"/>
  <c r="AD22" i="4" s="1"/>
  <c r="X21" i="4"/>
  <c r="AD21" i="4" s="1"/>
  <c r="X20" i="4"/>
  <c r="AD20" i="4" s="1"/>
  <c r="X16" i="4"/>
  <c r="AD16" i="4" s="1"/>
  <c r="X15" i="4"/>
  <c r="AD15" i="4" s="1"/>
  <c r="X14" i="4"/>
  <c r="AD14" i="4" s="1"/>
  <c r="X13" i="4"/>
  <c r="AD13" i="4" s="1"/>
  <c r="X12" i="4"/>
  <c r="AD12" i="4" s="1"/>
  <c r="X11" i="4"/>
  <c r="AD11" i="4" s="1"/>
  <c r="X10" i="4"/>
  <c r="AD10" i="4" s="1"/>
  <c r="X9" i="4"/>
  <c r="AD9" i="4" s="1"/>
  <c r="X8" i="4"/>
  <c r="AD8" i="4" s="1"/>
  <c r="X7" i="4"/>
  <c r="AD7" i="4" s="1"/>
  <c r="X5" i="4"/>
  <c r="AD5" i="4" s="1"/>
  <c r="O103" i="4"/>
  <c r="U103" i="4" s="1"/>
  <c r="O102" i="4"/>
  <c r="U102" i="4" s="1"/>
  <c r="O101" i="4"/>
  <c r="O100" i="4"/>
  <c r="U100" i="4" s="1"/>
  <c r="O98" i="4"/>
  <c r="U98" i="4" s="1"/>
  <c r="O97" i="4"/>
  <c r="U97" i="4" s="1"/>
  <c r="O96" i="4"/>
  <c r="U96" i="4" s="1"/>
  <c r="O95" i="4"/>
  <c r="U95" i="4" s="1"/>
  <c r="O94" i="4"/>
  <c r="U94" i="4" s="1"/>
  <c r="O93" i="4"/>
  <c r="U93" i="4" s="1"/>
  <c r="O92" i="4"/>
  <c r="U92" i="4" s="1"/>
  <c r="O91" i="4"/>
  <c r="U91" i="4" s="1"/>
  <c r="O90" i="4"/>
  <c r="U90" i="4" s="1"/>
  <c r="O89" i="4"/>
  <c r="U89" i="4" s="1"/>
  <c r="O88" i="4"/>
  <c r="U88" i="4" s="1"/>
  <c r="O86" i="4"/>
  <c r="U86" i="4" s="1"/>
  <c r="O85" i="4"/>
  <c r="U85" i="4" s="1"/>
  <c r="O80" i="4"/>
  <c r="U80" i="4" s="1"/>
  <c r="O78" i="4"/>
  <c r="U78" i="4" s="1"/>
  <c r="O77" i="4"/>
  <c r="U77" i="4" s="1"/>
  <c r="O76" i="4"/>
  <c r="O74" i="4"/>
  <c r="U74" i="4" s="1"/>
  <c r="O72" i="4"/>
  <c r="U72" i="4" s="1"/>
  <c r="O71" i="4"/>
  <c r="U71" i="4" s="1"/>
  <c r="O65" i="4"/>
  <c r="U65" i="4" s="1"/>
  <c r="O63" i="4"/>
  <c r="O56" i="4"/>
  <c r="U56" i="4" s="1"/>
  <c r="O55" i="4"/>
  <c r="O45" i="4"/>
  <c r="O42" i="4"/>
  <c r="U42" i="4" s="1"/>
  <c r="O41" i="4"/>
  <c r="U41" i="4" s="1"/>
  <c r="O40" i="4"/>
  <c r="O38" i="4"/>
  <c r="U38" i="4" s="1"/>
  <c r="O37" i="4"/>
  <c r="U37" i="4" s="1"/>
  <c r="O36" i="4"/>
  <c r="U36" i="4" s="1"/>
  <c r="O35" i="4"/>
  <c r="U35" i="4" s="1"/>
  <c r="O34" i="4"/>
  <c r="U34" i="4" s="1"/>
  <c r="O33" i="4"/>
  <c r="U33" i="4" s="1"/>
  <c r="O32" i="4"/>
  <c r="U32" i="4" s="1"/>
  <c r="O31" i="4"/>
  <c r="U31" i="4" s="1"/>
  <c r="O30" i="4"/>
  <c r="U30" i="4" s="1"/>
  <c r="O23" i="4"/>
  <c r="U23" i="4" s="1"/>
  <c r="O22" i="4"/>
  <c r="U22" i="4" s="1"/>
  <c r="O21" i="4"/>
  <c r="U21" i="4" s="1"/>
  <c r="O20" i="4"/>
  <c r="U20" i="4" s="1"/>
  <c r="O16" i="4"/>
  <c r="U16" i="4" s="1"/>
  <c r="O15" i="4"/>
  <c r="U15" i="4" s="1"/>
  <c r="O14" i="4"/>
  <c r="U14" i="4" s="1"/>
  <c r="O13" i="4"/>
  <c r="U13" i="4" s="1"/>
  <c r="O12" i="4"/>
  <c r="U12" i="4" s="1"/>
  <c r="O11" i="4"/>
  <c r="U11" i="4" s="1"/>
  <c r="O10" i="4"/>
  <c r="U10" i="4" s="1"/>
  <c r="O8" i="4"/>
  <c r="U8" i="4" s="1"/>
  <c r="O7" i="4"/>
  <c r="U7" i="4" s="1"/>
  <c r="O5" i="4"/>
  <c r="U5" i="4" s="1"/>
  <c r="G5" i="4"/>
  <c r="G103" i="4"/>
  <c r="G102" i="4"/>
  <c r="G101" i="4"/>
  <c r="G100" i="4"/>
  <c r="G98" i="4"/>
  <c r="G97" i="4"/>
  <c r="G96" i="4"/>
  <c r="G95" i="4"/>
  <c r="G94" i="4"/>
  <c r="G93" i="4"/>
  <c r="G92" i="4"/>
  <c r="G91" i="4"/>
  <c r="G90" i="4"/>
  <c r="G89" i="4"/>
  <c r="G88" i="4"/>
  <c r="G86" i="4"/>
  <c r="G85" i="4"/>
  <c r="G80" i="4"/>
  <c r="G78" i="4"/>
  <c r="G77" i="4"/>
  <c r="G76" i="4"/>
  <c r="G74" i="4"/>
  <c r="G72" i="4"/>
  <c r="G71" i="4"/>
  <c r="G65" i="4"/>
  <c r="G63" i="4"/>
  <c r="G64" i="4" s="1"/>
  <c r="G56" i="4"/>
  <c r="G55" i="4"/>
  <c r="G45" i="4"/>
  <c r="G42" i="4"/>
  <c r="G41" i="4"/>
  <c r="G40" i="4"/>
  <c r="G38" i="4"/>
  <c r="G37" i="4"/>
  <c r="G36" i="4"/>
  <c r="G35" i="4"/>
  <c r="G34" i="4"/>
  <c r="G33" i="4"/>
  <c r="G32" i="4"/>
  <c r="G31" i="4"/>
  <c r="G30" i="4"/>
  <c r="G23" i="4"/>
  <c r="G22" i="4"/>
  <c r="G21" i="4"/>
  <c r="G20" i="4"/>
  <c r="G16" i="4"/>
  <c r="G15" i="4"/>
  <c r="G14" i="4"/>
  <c r="G13" i="4"/>
  <c r="G12" i="4"/>
  <c r="G11" i="4"/>
  <c r="G10" i="4"/>
  <c r="G8" i="4"/>
  <c r="G7" i="4"/>
  <c r="X64" i="4" l="1"/>
  <c r="AD64" i="4" s="1"/>
  <c r="AD63" i="4"/>
  <c r="BD19" i="4"/>
  <c r="X54" i="4"/>
  <c r="AD54" i="4" s="1"/>
  <c r="AD45" i="4"/>
  <c r="X57" i="4"/>
  <c r="AD57" i="4" s="1"/>
  <c r="AD55" i="4"/>
  <c r="BT105" i="4"/>
  <c r="X99" i="4"/>
  <c r="AD99" i="4" s="1"/>
  <c r="AD97" i="4"/>
  <c r="O44" i="4"/>
  <c r="U44" i="4" s="1"/>
  <c r="U40" i="4"/>
  <c r="BD54" i="4"/>
  <c r="O57" i="4"/>
  <c r="U57" i="4" s="1"/>
  <c r="U55" i="4"/>
  <c r="O64" i="4"/>
  <c r="U64" i="4" s="1"/>
  <c r="U63" i="4"/>
  <c r="O105" i="4"/>
  <c r="U105" i="4" s="1"/>
  <c r="U101" i="4"/>
  <c r="O79" i="4"/>
  <c r="U79" i="4" s="1"/>
  <c r="U76" i="4"/>
  <c r="O54" i="4"/>
  <c r="U54" i="4" s="1"/>
  <c r="U45" i="4"/>
  <c r="X105" i="4"/>
  <c r="AD105" i="4" s="1"/>
  <c r="AN105" i="4"/>
  <c r="O99" i="4"/>
  <c r="U99" i="4" s="1"/>
  <c r="AF105" i="4"/>
  <c r="G57" i="4"/>
  <c r="O75" i="4"/>
  <c r="U75" i="4" s="1"/>
  <c r="AN19" i="4"/>
  <c r="BD105" i="4"/>
  <c r="BD68" i="4"/>
  <c r="BL105" i="4"/>
  <c r="BD29" i="4"/>
  <c r="AF99" i="4"/>
  <c r="G105" i="4"/>
  <c r="BT99" i="4"/>
  <c r="BT54" i="4"/>
  <c r="X19" i="4"/>
  <c r="AD19" i="4" s="1"/>
  <c r="AF57" i="4"/>
  <c r="AN54" i="4"/>
  <c r="BD75" i="4"/>
  <c r="BL19" i="4"/>
  <c r="BL68" i="4"/>
  <c r="BL29" i="4"/>
  <c r="G54" i="4"/>
  <c r="BT87" i="4"/>
  <c r="BL44" i="4"/>
  <c r="BT68" i="4"/>
  <c r="O19" i="4"/>
  <c r="U19" i="4" s="1"/>
  <c r="X75" i="4"/>
  <c r="AD75" i="4" s="1"/>
  <c r="AF87" i="4"/>
  <c r="BT44" i="4"/>
  <c r="G44" i="4"/>
  <c r="G24" i="4"/>
  <c r="G99" i="4"/>
  <c r="BD99" i="4"/>
  <c r="BD87" i="4"/>
  <c r="X79" i="4"/>
  <c r="AD79" i="4" s="1"/>
  <c r="AV106" i="4"/>
  <c r="BL54" i="4"/>
  <c r="AF44" i="4"/>
  <c r="AN44" i="4"/>
  <c r="O39" i="4"/>
  <c r="U39" i="4" s="1"/>
  <c r="AF24" i="4"/>
  <c r="AF19" i="4"/>
  <c r="X24" i="4"/>
  <c r="AD24" i="4" s="1"/>
  <c r="X44" i="4"/>
  <c r="AD44" i="4" s="1"/>
  <c r="AF39" i="4"/>
  <c r="G39" i="4"/>
  <c r="X39" i="4"/>
  <c r="AD39" i="4" s="1"/>
  <c r="BT29" i="4"/>
  <c r="O24" i="4"/>
  <c r="U24" i="4" s="1"/>
  <c r="G19" i="4"/>
  <c r="AN64" i="4"/>
  <c r="G75" i="4"/>
  <c r="G79" i="4"/>
  <c r="AN68" i="4"/>
  <c r="BT64" i="4"/>
  <c r="O87" i="4"/>
  <c r="U87" i="4" s="1"/>
  <c r="AF75" i="4"/>
  <c r="BL64" i="4"/>
  <c r="AF79" i="4"/>
  <c r="BL87" i="4"/>
  <c r="G87" i="4"/>
  <c r="BD64" i="4"/>
  <c r="X87" i="4"/>
  <c r="AD87" i="4" s="1"/>
  <c r="AN87" i="4"/>
  <c r="BD106" i="4" l="1"/>
  <c r="AF106" i="4"/>
  <c r="BL106" i="4"/>
  <c r="AN106" i="4"/>
  <c r="O106" i="4"/>
  <c r="BT106" i="4"/>
  <c r="X106" i="4"/>
  <c r="AD106" i="4" s="1"/>
  <c r="G106" i="4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33" i="2"/>
</calcChain>
</file>

<file path=xl/sharedStrings.xml><?xml version="1.0" encoding="utf-8"?>
<sst xmlns="http://schemas.openxmlformats.org/spreadsheetml/2006/main" count="1639" uniqueCount="259">
  <si>
    <t>利根川河口堰</t>
    <rPh sb="0" eb="6">
      <t>トネガワカコウゼキ</t>
    </rPh>
    <phoneticPr fontId="2"/>
  </si>
  <si>
    <t>1号堰柱</t>
    <rPh sb="1" eb="2">
      <t>ゴウ</t>
    </rPh>
    <rPh sb="2" eb="4">
      <t>セキチュウ</t>
    </rPh>
    <phoneticPr fontId="2"/>
  </si>
  <si>
    <t>鋼材</t>
    <rPh sb="0" eb="2">
      <t>コウザイ</t>
    </rPh>
    <phoneticPr fontId="2"/>
  </si>
  <si>
    <t>部品・機器単体</t>
    <rPh sb="0" eb="2">
      <t>ブヒン</t>
    </rPh>
    <rPh sb="3" eb="7">
      <t>キキタンタイ</t>
    </rPh>
    <phoneticPr fontId="2"/>
  </si>
  <si>
    <t>架台</t>
    <rPh sb="0" eb="2">
      <t>カダイ</t>
    </rPh>
    <phoneticPr fontId="2"/>
  </si>
  <si>
    <t>本体</t>
    <rPh sb="0" eb="2">
      <t>ホンタイ</t>
    </rPh>
    <phoneticPr fontId="2"/>
  </si>
  <si>
    <t>土台梁</t>
    <rPh sb="0" eb="2">
      <t>ドダイ</t>
    </rPh>
    <rPh sb="2" eb="3">
      <t>ハリ</t>
    </rPh>
    <phoneticPr fontId="2"/>
  </si>
  <si>
    <t>塗装</t>
    <rPh sb="0" eb="2">
      <t>トソウ</t>
    </rPh>
    <phoneticPr fontId="2"/>
  </si>
  <si>
    <t>酸洗い(㎡)</t>
    <rPh sb="0" eb="2">
      <t>サンアラ</t>
    </rPh>
    <phoneticPr fontId="2"/>
  </si>
  <si>
    <t>土台梁(kg)</t>
    <rPh sb="0" eb="3">
      <t>ドダイハリ</t>
    </rPh>
    <phoneticPr fontId="2"/>
  </si>
  <si>
    <t>本体(kg）</t>
    <rPh sb="0" eb="2">
      <t>ホンタイ</t>
    </rPh>
    <phoneticPr fontId="2"/>
  </si>
  <si>
    <t>下流閘門右岸</t>
    <rPh sb="0" eb="2">
      <t>カリュウ</t>
    </rPh>
    <rPh sb="2" eb="4">
      <t>コウモン</t>
    </rPh>
    <rPh sb="4" eb="6">
      <t>ウガン</t>
    </rPh>
    <phoneticPr fontId="2"/>
  </si>
  <si>
    <t>拡幅架台</t>
    <rPh sb="0" eb="4">
      <t>カクフクカダイ</t>
    </rPh>
    <phoneticPr fontId="2"/>
  </si>
  <si>
    <t>上流閘門</t>
    <rPh sb="0" eb="4">
      <t>ジョウリュウコウモン</t>
    </rPh>
    <phoneticPr fontId="2"/>
  </si>
  <si>
    <t>黒部川</t>
    <rPh sb="0" eb="3">
      <t>クロベガワ</t>
    </rPh>
    <phoneticPr fontId="2"/>
  </si>
  <si>
    <t>下流閘門中央</t>
    <rPh sb="0" eb="2">
      <t>カリュウ</t>
    </rPh>
    <rPh sb="2" eb="4">
      <t>コウモン</t>
    </rPh>
    <rPh sb="4" eb="6">
      <t>チュウオウ</t>
    </rPh>
    <phoneticPr fontId="2"/>
  </si>
  <si>
    <t>下流閘門左岸</t>
    <rPh sb="0" eb="2">
      <t>カリュウ</t>
    </rPh>
    <rPh sb="2" eb="4">
      <t>コウモン</t>
    </rPh>
    <rPh sb="4" eb="6">
      <t>サガン</t>
    </rPh>
    <phoneticPr fontId="2"/>
  </si>
  <si>
    <t>下流閘門</t>
    <rPh sb="0" eb="2">
      <t>カリュウ</t>
    </rPh>
    <rPh sb="2" eb="4">
      <t>コウモン</t>
    </rPh>
    <phoneticPr fontId="2"/>
  </si>
  <si>
    <t>嵩上</t>
    <rPh sb="0" eb="2">
      <t>カサアゲ</t>
    </rPh>
    <phoneticPr fontId="2"/>
  </si>
  <si>
    <t>合計</t>
    <rPh sb="0" eb="2">
      <t>ゴウケイ</t>
    </rPh>
    <phoneticPr fontId="2"/>
  </si>
  <si>
    <t>拡幅・嵩上数量集計表</t>
    <rPh sb="0" eb="2">
      <t>カクフク</t>
    </rPh>
    <rPh sb="3" eb="5">
      <t>カサアゲ</t>
    </rPh>
    <rPh sb="5" eb="7">
      <t>スウリョウ</t>
    </rPh>
    <rPh sb="7" eb="9">
      <t>シュウケイ</t>
    </rPh>
    <rPh sb="9" eb="10">
      <t>ヒョウ</t>
    </rPh>
    <phoneticPr fontId="2"/>
  </si>
  <si>
    <t>種 類</t>
    <phoneticPr fontId="4"/>
  </si>
  <si>
    <t>サイズ（㎜）</t>
    <phoneticPr fontId="4"/>
  </si>
  <si>
    <t>基本パネル</t>
    <phoneticPr fontId="4"/>
  </si>
  <si>
    <t>中間パネル</t>
    <rPh sb="0" eb="2">
      <t>チュウカン</t>
    </rPh>
    <phoneticPr fontId="4"/>
  </si>
  <si>
    <t>終端パネル</t>
    <rPh sb="0" eb="2">
      <t>シュウタン</t>
    </rPh>
    <phoneticPr fontId="4"/>
  </si>
  <si>
    <t>中間パネル(引違窓)</t>
    <rPh sb="0" eb="2">
      <t>チュウカン</t>
    </rPh>
    <rPh sb="6" eb="8">
      <t>ヒキチガイ</t>
    </rPh>
    <rPh sb="8" eb="9">
      <t>マド</t>
    </rPh>
    <phoneticPr fontId="4"/>
  </si>
  <si>
    <t>中間パネル(防水ｶﾞﾗﾘ)</t>
    <rPh sb="0" eb="2">
      <t>チュウカン</t>
    </rPh>
    <rPh sb="6" eb="8">
      <t>ボウスイ</t>
    </rPh>
    <phoneticPr fontId="4"/>
  </si>
  <si>
    <t>数量</t>
  </si>
  <si>
    <t>-</t>
    <phoneticPr fontId="4"/>
  </si>
  <si>
    <t>枚</t>
    <rPh sb="0" eb="1">
      <t>マイ</t>
    </rPh>
    <phoneticPr fontId="4"/>
  </si>
  <si>
    <t>部材重量</t>
    <rPh sb="0" eb="2">
      <t>ブザイ</t>
    </rPh>
    <rPh sb="2" eb="4">
      <t>ジュウリョウ</t>
    </rPh>
    <phoneticPr fontId="1"/>
  </si>
  <si>
    <t>部材重量</t>
    <rPh sb="0" eb="2">
      <t>ブザイ</t>
    </rPh>
    <rPh sb="2" eb="4">
      <t>ジュウリョウ</t>
    </rPh>
    <phoneticPr fontId="4"/>
  </si>
  <si>
    <t>kg</t>
    <phoneticPr fontId="4"/>
  </si>
  <si>
    <t>ブレースX</t>
    <phoneticPr fontId="4"/>
  </si>
  <si>
    <t>入口ペデスタル</t>
    <phoneticPr fontId="4"/>
  </si>
  <si>
    <t>フラットバー</t>
    <phoneticPr fontId="4"/>
  </si>
  <si>
    <t>補強柱</t>
    <rPh sb="0" eb="2">
      <t>ホキョウ</t>
    </rPh>
    <rPh sb="2" eb="3">
      <t>ハシラ</t>
    </rPh>
    <phoneticPr fontId="4"/>
  </si>
  <si>
    <t>シャッター</t>
    <phoneticPr fontId="4"/>
  </si>
  <si>
    <t>有圧換気扇</t>
    <rPh sb="0" eb="2">
      <t>ユウアツ</t>
    </rPh>
    <rPh sb="2" eb="5">
      <t>カンキセン</t>
    </rPh>
    <phoneticPr fontId="4"/>
  </si>
  <si>
    <t>有圧換気扇用シャッター</t>
    <rPh sb="0" eb="2">
      <t>ユウアツ</t>
    </rPh>
    <rPh sb="2" eb="5">
      <t>カンキセン</t>
    </rPh>
    <rPh sb="5" eb="6">
      <t>ヨウ</t>
    </rPh>
    <phoneticPr fontId="4"/>
  </si>
  <si>
    <t>バックガード</t>
    <phoneticPr fontId="4"/>
  </si>
  <si>
    <t>ウェザーカバー</t>
    <phoneticPr fontId="4"/>
  </si>
  <si>
    <t>m</t>
    <phoneticPr fontId="2"/>
  </si>
  <si>
    <t>1600 X
（組）</t>
    <rPh sb="8" eb="9">
      <t>クミ</t>
    </rPh>
    <phoneticPr fontId="4"/>
  </si>
  <si>
    <t>1500 X
（組）</t>
    <rPh sb="8" eb="9">
      <t>クミ</t>
    </rPh>
    <phoneticPr fontId="4"/>
  </si>
  <si>
    <t>125×125
(個)</t>
    <rPh sb="9" eb="10">
      <t>コ</t>
    </rPh>
    <phoneticPr fontId="4"/>
  </si>
  <si>
    <t>30×30
(本)</t>
    <rPh sb="7" eb="8">
      <t>ホン</t>
    </rPh>
    <phoneticPr fontId="4"/>
  </si>
  <si>
    <t>W1440×H3100
(枚)</t>
    <rPh sb="13" eb="14">
      <t>マイ</t>
    </rPh>
    <phoneticPr fontId="4"/>
  </si>
  <si>
    <t>φ300
(台)</t>
    <rPh sb="6" eb="7">
      <t>ダイ</t>
    </rPh>
    <phoneticPr fontId="4"/>
  </si>
  <si>
    <t>台</t>
    <rPh sb="0" eb="1">
      <t>ダイ</t>
    </rPh>
    <phoneticPr fontId="2"/>
  </si>
  <si>
    <t>個</t>
    <rPh sb="0" eb="1">
      <t>コ</t>
    </rPh>
    <phoneticPr fontId="2"/>
  </si>
  <si>
    <t>利根　1号</t>
  </si>
  <si>
    <t>アンカーボルト</t>
    <phoneticPr fontId="4"/>
  </si>
  <si>
    <t>ｈ3100上部アルミ板</t>
    <rPh sb="5" eb="7">
      <t>ジョウブ</t>
    </rPh>
    <rPh sb="10" eb="11">
      <t>バン</t>
    </rPh>
    <phoneticPr fontId="2"/>
  </si>
  <si>
    <t>ｈ2900上部アルミ板</t>
    <rPh sb="5" eb="7">
      <t>ジョウブ</t>
    </rPh>
    <rPh sb="10" eb="11">
      <t>バン</t>
    </rPh>
    <phoneticPr fontId="2"/>
  </si>
  <si>
    <t>ｈ2500中部アルミ板</t>
    <rPh sb="5" eb="7">
      <t>チュウブ</t>
    </rPh>
    <rPh sb="10" eb="11">
      <t>バン</t>
    </rPh>
    <phoneticPr fontId="2"/>
  </si>
  <si>
    <t>中柱</t>
    <rPh sb="0" eb="1">
      <t>ナカ</t>
    </rPh>
    <rPh sb="1" eb="2">
      <t>ハシラ</t>
    </rPh>
    <phoneticPr fontId="4"/>
  </si>
  <si>
    <t>H2900
(本)</t>
    <rPh sb="7" eb="8">
      <t>ホン</t>
    </rPh>
    <phoneticPr fontId="4"/>
  </si>
  <si>
    <t>1400 X
（組）</t>
    <rPh sb="8" eb="9">
      <t>クミ</t>
    </rPh>
    <phoneticPr fontId="4"/>
  </si>
  <si>
    <t>利根下流閘門中央</t>
    <rPh sb="0" eb="4">
      <t>トネカリュウ</t>
    </rPh>
    <rPh sb="4" eb="6">
      <t>コウモン</t>
    </rPh>
    <rPh sb="6" eb="8">
      <t>チュウオウ</t>
    </rPh>
    <phoneticPr fontId="2"/>
  </si>
  <si>
    <t>H2500</t>
    <phoneticPr fontId="4"/>
  </si>
  <si>
    <t>-</t>
  </si>
  <si>
    <t>kg</t>
  </si>
  <si>
    <t>利根下流閘門左岸</t>
    <rPh sb="0" eb="6">
      <t>トネカリュウコウモン</t>
    </rPh>
    <rPh sb="6" eb="8">
      <t>サガン</t>
    </rPh>
    <phoneticPr fontId="2"/>
  </si>
  <si>
    <t>利根上流閘門右岸</t>
    <rPh sb="0" eb="2">
      <t>トネ</t>
    </rPh>
    <rPh sb="2" eb="4">
      <t>ジョウリュウ</t>
    </rPh>
    <rPh sb="4" eb="6">
      <t>コウモン</t>
    </rPh>
    <rPh sb="6" eb="8">
      <t>ウガン</t>
    </rPh>
    <phoneticPr fontId="2"/>
  </si>
  <si>
    <t>ケミカルセッター</t>
    <phoneticPr fontId="4"/>
  </si>
  <si>
    <t>HP-12
本</t>
    <rPh sb="6" eb="7">
      <t>ホン</t>
    </rPh>
    <phoneticPr fontId="4"/>
  </si>
  <si>
    <t>利根上流校門中央</t>
    <rPh sb="0" eb="2">
      <t>トネ</t>
    </rPh>
    <rPh sb="2" eb="4">
      <t>ジョウリュウ</t>
    </rPh>
    <rPh sb="4" eb="6">
      <t>コウモン</t>
    </rPh>
    <rPh sb="6" eb="8">
      <t>チュウオウ</t>
    </rPh>
    <phoneticPr fontId="2"/>
  </si>
  <si>
    <t>1200 X
（組）</t>
    <rPh sb="8" eb="9">
      <t>クミ</t>
    </rPh>
    <phoneticPr fontId="4"/>
  </si>
  <si>
    <t>1100 X
（組）</t>
    <rPh sb="8" eb="9">
      <t>クミ</t>
    </rPh>
    <phoneticPr fontId="4"/>
  </si>
  <si>
    <t>800 X
（組）</t>
    <rPh sb="7" eb="8">
      <t>クミ</t>
    </rPh>
    <phoneticPr fontId="4"/>
  </si>
  <si>
    <t>ペデスタル
台板穴2個</t>
    <rPh sb="6" eb="8">
      <t>ダイバン</t>
    </rPh>
    <rPh sb="8" eb="9">
      <t>アナ</t>
    </rPh>
    <rPh sb="10" eb="11">
      <t>コ</t>
    </rPh>
    <phoneticPr fontId="4"/>
  </si>
  <si>
    <t>ペデスタル
台板穴4個</t>
    <rPh sb="6" eb="8">
      <t>ダイバン</t>
    </rPh>
    <rPh sb="8" eb="9">
      <t>アナ</t>
    </rPh>
    <rPh sb="10" eb="11">
      <t>コ</t>
    </rPh>
    <phoneticPr fontId="4"/>
  </si>
  <si>
    <t>利根上流閘門左岸</t>
    <rPh sb="0" eb="2">
      <t>トネ</t>
    </rPh>
    <rPh sb="2" eb="6">
      <t>ジョウリュウコウモン</t>
    </rPh>
    <rPh sb="6" eb="8">
      <t>サガン</t>
    </rPh>
    <phoneticPr fontId="2"/>
  </si>
  <si>
    <t>部材合計</t>
    <rPh sb="0" eb="2">
      <t>ブザイ</t>
    </rPh>
    <rPh sb="2" eb="4">
      <t>ゴウケイ</t>
    </rPh>
    <phoneticPr fontId="2"/>
  </si>
  <si>
    <t>Kg</t>
    <phoneticPr fontId="2"/>
  </si>
  <si>
    <t>利根　上屋ハウス部材集計</t>
    <rPh sb="0" eb="2">
      <t>トネ</t>
    </rPh>
    <rPh sb="3" eb="5">
      <t>ウワヤ</t>
    </rPh>
    <rPh sb="8" eb="10">
      <t>ブザイ</t>
    </rPh>
    <rPh sb="10" eb="12">
      <t>シュウケイ</t>
    </rPh>
    <phoneticPr fontId="2"/>
  </si>
  <si>
    <t>黒部　上屋ハウス部材集計</t>
    <rPh sb="0" eb="2">
      <t>クロベ</t>
    </rPh>
    <rPh sb="3" eb="5">
      <t>ウワヤ</t>
    </rPh>
    <rPh sb="8" eb="10">
      <t>ブザイ</t>
    </rPh>
    <rPh sb="10" eb="12">
      <t>シュウケイ</t>
    </rPh>
    <phoneticPr fontId="2"/>
  </si>
  <si>
    <t>黒部　1号</t>
    <rPh sb="0" eb="2">
      <t>クロベ</t>
    </rPh>
    <phoneticPr fontId="2"/>
  </si>
  <si>
    <t>黒部下流閘門</t>
    <rPh sb="0" eb="2">
      <t>クロベ</t>
    </rPh>
    <rPh sb="2" eb="6">
      <t>カリュウコウモン</t>
    </rPh>
    <phoneticPr fontId="2"/>
  </si>
  <si>
    <t>黒部上流閘門</t>
    <rPh sb="0" eb="2">
      <t>クロベ</t>
    </rPh>
    <rPh sb="2" eb="6">
      <t>ジョウリュウコウモン</t>
    </rPh>
    <phoneticPr fontId="2"/>
  </si>
  <si>
    <t>SUS304 M12-60(2N,W)本</t>
    <rPh sb="19" eb="20">
      <t>ホン</t>
    </rPh>
    <phoneticPr fontId="2"/>
  </si>
  <si>
    <t>ｈ2700上部アルミ板</t>
    <rPh sb="5" eb="7">
      <t>ジョウブ</t>
    </rPh>
    <rPh sb="10" eb="11">
      <t>バン</t>
    </rPh>
    <phoneticPr fontId="2"/>
  </si>
  <si>
    <t>H2700
(本)</t>
    <rPh sb="7" eb="8">
      <t>ホン</t>
    </rPh>
    <phoneticPr fontId="4"/>
  </si>
  <si>
    <t>ｈ2500上部アルミ板</t>
    <rPh sb="5" eb="7">
      <t>ジョウブ</t>
    </rPh>
    <rPh sb="10" eb="11">
      <t>バン</t>
    </rPh>
    <phoneticPr fontId="2"/>
  </si>
  <si>
    <t>利根上屋　鉄骨屋根　集計表</t>
    <rPh sb="0" eb="4">
      <t>トネウワヤ</t>
    </rPh>
    <rPh sb="5" eb="7">
      <t>テッコツ</t>
    </rPh>
    <rPh sb="7" eb="9">
      <t>ヤネ</t>
    </rPh>
    <rPh sb="10" eb="13">
      <t>シュウケイヒョウ</t>
    </rPh>
    <phoneticPr fontId="2"/>
  </si>
  <si>
    <t>符号／名称</t>
    <rPh sb="0" eb="2">
      <t>フゴウ</t>
    </rPh>
    <rPh sb="3" eb="5">
      <t>メイショウ</t>
    </rPh>
    <phoneticPr fontId="1"/>
  </si>
  <si>
    <t>符号／名称</t>
    <rPh sb="0" eb="2">
      <t>フゴウ</t>
    </rPh>
    <rPh sb="3" eb="5">
      <t>メイショウ</t>
    </rPh>
    <phoneticPr fontId="2"/>
  </si>
  <si>
    <t>部　材</t>
    <rPh sb="0" eb="1">
      <t>ブ</t>
    </rPh>
    <rPh sb="2" eb="3">
      <t>ザイ</t>
    </rPh>
    <phoneticPr fontId="1"/>
  </si>
  <si>
    <t>部　材</t>
    <rPh sb="0" eb="1">
      <t>ブ</t>
    </rPh>
    <rPh sb="2" eb="3">
      <t>ザイ</t>
    </rPh>
    <phoneticPr fontId="2"/>
  </si>
  <si>
    <t>長さ（ⅿ）or　面積（㎡）</t>
    <rPh sb="0" eb="1">
      <t>ナガ</t>
    </rPh>
    <rPh sb="8" eb="10">
      <t>メンセキ</t>
    </rPh>
    <phoneticPr fontId="1"/>
  </si>
  <si>
    <t>長さ（ⅿ）or　面積（㎡）</t>
    <rPh sb="0" eb="1">
      <t>ナガ</t>
    </rPh>
    <rPh sb="8" eb="10">
      <t>メンセキ</t>
    </rPh>
    <phoneticPr fontId="2"/>
  </si>
  <si>
    <t>幅（ⅿ）</t>
    <rPh sb="0" eb="1">
      <t>ハバ</t>
    </rPh>
    <phoneticPr fontId="1"/>
  </si>
  <si>
    <t>幅（ⅿ）</t>
    <rPh sb="0" eb="1">
      <t>ハバ</t>
    </rPh>
    <phoneticPr fontId="2"/>
  </si>
  <si>
    <t>単位重量
　（㎏／ⅿ），（㎏／㎡），（㎏／本）</t>
    <rPh sb="0" eb="2">
      <t>タンイ</t>
    </rPh>
    <rPh sb="2" eb="4">
      <t>ジュウリョウ</t>
    </rPh>
    <phoneticPr fontId="1"/>
  </si>
  <si>
    <t>単位重量
　（㎏／ⅿ），（㎏／㎡），（㎏／本）</t>
    <rPh sb="0" eb="2">
      <t>タンイ</t>
    </rPh>
    <rPh sb="2" eb="4">
      <t>ジュウリョウ</t>
    </rPh>
    <phoneticPr fontId="2"/>
  </si>
  <si>
    <t>数　量</t>
    <rPh sb="0" eb="1">
      <t>カズ</t>
    </rPh>
    <rPh sb="2" eb="3">
      <t>リョウ</t>
    </rPh>
    <phoneticPr fontId="1"/>
  </si>
  <si>
    <t>数　量</t>
    <rPh sb="0" eb="1">
      <t>カズ</t>
    </rPh>
    <rPh sb="2" eb="3">
      <t>リョウ</t>
    </rPh>
    <phoneticPr fontId="2"/>
  </si>
  <si>
    <t>小計（㎏）</t>
    <rPh sb="0" eb="1">
      <t>ショウ</t>
    </rPh>
    <rPh sb="1" eb="2">
      <t>ケイ</t>
    </rPh>
    <phoneticPr fontId="1"/>
  </si>
  <si>
    <t>小計（㎏）</t>
    <rPh sb="0" eb="1">
      <t>ショウ</t>
    </rPh>
    <rPh sb="1" eb="2">
      <t>ケイ</t>
    </rPh>
    <phoneticPr fontId="2"/>
  </si>
  <si>
    <t>備　考</t>
    <rPh sb="0" eb="1">
      <t>ビ</t>
    </rPh>
    <rPh sb="2" eb="3">
      <t>コウ</t>
    </rPh>
    <phoneticPr fontId="1"/>
  </si>
  <si>
    <t>備　考</t>
    <rPh sb="0" eb="1">
      <t>ビ</t>
    </rPh>
    <rPh sb="2" eb="3">
      <t>コウ</t>
    </rPh>
    <phoneticPr fontId="2"/>
  </si>
  <si>
    <t>屋　根</t>
    <rPh sb="0" eb="1">
      <t>ヤ</t>
    </rPh>
    <rPh sb="2" eb="3">
      <t>ネ</t>
    </rPh>
    <phoneticPr fontId="1"/>
  </si>
  <si>
    <t>屋　根</t>
    <rPh sb="0" eb="1">
      <t>ヤ</t>
    </rPh>
    <rPh sb="2" eb="3">
      <t>ネ</t>
    </rPh>
    <phoneticPr fontId="2"/>
  </si>
  <si>
    <t>ヨドルーフ88　ｔ＝0.8</t>
    <phoneticPr fontId="2"/>
  </si>
  <si>
    <t>タイトフレーム</t>
    <phoneticPr fontId="2"/>
  </si>
  <si>
    <t>化粧フレーム</t>
    <rPh sb="0" eb="2">
      <t>ケショウ</t>
    </rPh>
    <phoneticPr fontId="1"/>
  </si>
  <si>
    <t>化粧フレーム</t>
    <rPh sb="0" eb="2">
      <t>ケショウ</t>
    </rPh>
    <phoneticPr fontId="2"/>
  </si>
  <si>
    <t>ケラバ包み</t>
    <rPh sb="3" eb="4">
      <t>ツツ</t>
    </rPh>
    <phoneticPr fontId="1"/>
  </si>
  <si>
    <t>ケラバ包み</t>
    <rPh sb="3" eb="4">
      <t>ツツ</t>
    </rPh>
    <phoneticPr fontId="2"/>
  </si>
  <si>
    <t>M10剣先ボルトセット</t>
    <rPh sb="3" eb="5">
      <t>ケンサキ</t>
    </rPh>
    <phoneticPr fontId="1"/>
  </si>
  <si>
    <t>M10剣先ボルトセット</t>
    <rPh sb="3" eb="5">
      <t>ケンサキ</t>
    </rPh>
    <phoneticPr fontId="2"/>
  </si>
  <si>
    <t>L=40㎜</t>
    <phoneticPr fontId="2"/>
  </si>
  <si>
    <t>（全長）</t>
    <rPh sb="1" eb="3">
      <t>ゼンチョウ</t>
    </rPh>
    <phoneticPr fontId="1"/>
  </si>
  <si>
    <t>（全長）</t>
    <rPh sb="1" eb="3">
      <t>ゼンチョウ</t>
    </rPh>
    <phoneticPr fontId="2"/>
  </si>
  <si>
    <t>62*5</t>
    <phoneticPr fontId="2"/>
  </si>
  <si>
    <t>A部材</t>
    <rPh sb="1" eb="3">
      <t>ブザイ</t>
    </rPh>
    <phoneticPr fontId="1"/>
  </si>
  <si>
    <t>A部材</t>
    <rPh sb="1" eb="3">
      <t>ブザイ</t>
    </rPh>
    <phoneticPr fontId="2"/>
  </si>
  <si>
    <t>［-450×75×4.5</t>
    <phoneticPr fontId="2"/>
  </si>
  <si>
    <t>G.PL-6.0</t>
    <phoneticPr fontId="2"/>
  </si>
  <si>
    <t>8*6</t>
    <phoneticPr fontId="2"/>
  </si>
  <si>
    <t>16*6</t>
    <phoneticPr fontId="2"/>
  </si>
  <si>
    <t>32*4</t>
    <phoneticPr fontId="2"/>
  </si>
  <si>
    <t>M12ボルトセット</t>
    <phoneticPr fontId="2"/>
  </si>
  <si>
    <t>L=35㎜</t>
    <phoneticPr fontId="2"/>
  </si>
  <si>
    <t>（首下長）</t>
    <rPh sb="1" eb="2">
      <t>クビ</t>
    </rPh>
    <rPh sb="2" eb="3">
      <t>シタ</t>
    </rPh>
    <rPh sb="3" eb="4">
      <t>ナガ</t>
    </rPh>
    <phoneticPr fontId="1"/>
  </si>
  <si>
    <t>（首下長）</t>
    <rPh sb="1" eb="2">
      <t>クビ</t>
    </rPh>
    <rPh sb="2" eb="3">
      <t>シタ</t>
    </rPh>
    <rPh sb="3" eb="4">
      <t>ナガ</t>
    </rPh>
    <phoneticPr fontId="2"/>
  </si>
  <si>
    <t>B部材</t>
    <rPh sb="1" eb="3">
      <t>ブザイ</t>
    </rPh>
    <phoneticPr fontId="1"/>
  </si>
  <si>
    <t>B部材</t>
    <rPh sb="1" eb="3">
      <t>ブザイ</t>
    </rPh>
    <phoneticPr fontId="2"/>
  </si>
  <si>
    <t>［-150×75×4.5</t>
    <phoneticPr fontId="2"/>
  </si>
  <si>
    <t>C部材</t>
    <rPh sb="1" eb="3">
      <t>ブザイ</t>
    </rPh>
    <phoneticPr fontId="1"/>
  </si>
  <si>
    <t>C部材</t>
    <rPh sb="1" eb="3">
      <t>ブザイ</t>
    </rPh>
    <phoneticPr fontId="2"/>
  </si>
  <si>
    <t>C-100×50×20×3.2</t>
    <phoneticPr fontId="2"/>
  </si>
  <si>
    <t>M16ボルトセット</t>
    <phoneticPr fontId="2"/>
  </si>
  <si>
    <t>2*30</t>
    <phoneticPr fontId="2"/>
  </si>
  <si>
    <t>束  材</t>
    <rPh sb="0" eb="1">
      <t>ツカ</t>
    </rPh>
    <rPh sb="3" eb="4">
      <t>ザイ</t>
    </rPh>
    <phoneticPr fontId="1"/>
  </si>
  <si>
    <t>束  材</t>
    <rPh sb="0" eb="1">
      <t>ツカ</t>
    </rPh>
    <rPh sb="3" eb="4">
      <t>ザイ</t>
    </rPh>
    <phoneticPr fontId="2"/>
  </si>
  <si>
    <t>□-60×60×3.2</t>
    <phoneticPr fontId="2"/>
  </si>
  <si>
    <t>L=90㎜</t>
    <phoneticPr fontId="2"/>
  </si>
  <si>
    <t>水平ブレース</t>
    <rPh sb="0" eb="2">
      <t>スイヘイ</t>
    </rPh>
    <phoneticPr fontId="1"/>
  </si>
  <si>
    <t>水平ブレース</t>
    <rPh sb="0" eb="2">
      <t>スイヘイ</t>
    </rPh>
    <phoneticPr fontId="2"/>
  </si>
  <si>
    <t>M16</t>
    <phoneticPr fontId="2"/>
  </si>
  <si>
    <t>ターンバックル胴</t>
    <rPh sb="7" eb="8">
      <t>ドウ</t>
    </rPh>
    <phoneticPr fontId="1"/>
  </si>
  <si>
    <t>ターンバックル胴</t>
    <rPh sb="7" eb="8">
      <t>ドウ</t>
    </rPh>
    <phoneticPr fontId="2"/>
  </si>
  <si>
    <t>L=55㎜</t>
    <phoneticPr fontId="2"/>
  </si>
  <si>
    <t>（首下長）</t>
  </si>
  <si>
    <t>点検口</t>
    <rPh sb="0" eb="3">
      <t>テンケンクチ</t>
    </rPh>
    <phoneticPr fontId="1"/>
  </si>
  <si>
    <t>点検口</t>
    <rPh sb="0" eb="2">
      <t>テンケン</t>
    </rPh>
    <rPh sb="2" eb="3">
      <t>コウ</t>
    </rPh>
    <phoneticPr fontId="1"/>
  </si>
  <si>
    <t>点検口</t>
    <rPh sb="0" eb="2">
      <t>テンケン</t>
    </rPh>
    <rPh sb="2" eb="3">
      <t>コウ</t>
    </rPh>
    <phoneticPr fontId="2"/>
  </si>
  <si>
    <t>［-100×50×3.2</t>
    <phoneticPr fontId="2"/>
  </si>
  <si>
    <t>L-65×65×5</t>
    <phoneticPr fontId="2"/>
  </si>
  <si>
    <t>FB-4.5×50</t>
    <phoneticPr fontId="2"/>
  </si>
  <si>
    <t>繋ぎ材</t>
    <rPh sb="0" eb="1">
      <t>ツナ</t>
    </rPh>
    <rPh sb="2" eb="3">
      <t>ザイ</t>
    </rPh>
    <phoneticPr fontId="1"/>
  </si>
  <si>
    <t>繋ぎ材</t>
    <rPh sb="0" eb="1">
      <t>ツナ</t>
    </rPh>
    <rPh sb="2" eb="3">
      <t>ザイ</t>
    </rPh>
    <phoneticPr fontId="2"/>
  </si>
  <si>
    <t>FB-40×100</t>
    <phoneticPr fontId="2"/>
  </si>
  <si>
    <t>L=70㎜</t>
    <phoneticPr fontId="2"/>
  </si>
  <si>
    <t>板金（前面）</t>
    <rPh sb="0" eb="2">
      <t>バンキン</t>
    </rPh>
    <rPh sb="3" eb="5">
      <t>ゼンメン</t>
    </rPh>
    <phoneticPr fontId="1"/>
  </si>
  <si>
    <t>板金（前面）</t>
    <rPh sb="0" eb="2">
      <t>バンキン</t>
    </rPh>
    <rPh sb="3" eb="5">
      <t>ゼンメン</t>
    </rPh>
    <phoneticPr fontId="2"/>
  </si>
  <si>
    <t>ガルバリウム鋼板　0.35㎜</t>
    <rPh sb="6" eb="8">
      <t>コウハン</t>
    </rPh>
    <phoneticPr fontId="1"/>
  </si>
  <si>
    <t>ガルバリウム鋼板　0.35㎜</t>
    <rPh sb="6" eb="8">
      <t>コウハン</t>
    </rPh>
    <phoneticPr fontId="2"/>
  </si>
  <si>
    <t>板金（背面）</t>
    <rPh sb="0" eb="2">
      <t>バンキン</t>
    </rPh>
    <rPh sb="3" eb="5">
      <t>ハイメン</t>
    </rPh>
    <phoneticPr fontId="1"/>
  </si>
  <si>
    <t>板金（背面）</t>
    <rPh sb="0" eb="2">
      <t>バンキン</t>
    </rPh>
    <rPh sb="3" eb="5">
      <t>ハイメン</t>
    </rPh>
    <phoneticPr fontId="2"/>
  </si>
  <si>
    <t>板金（両側面）</t>
    <rPh sb="0" eb="2">
      <t>バンキン</t>
    </rPh>
    <rPh sb="3" eb="4">
      <t>リョウ</t>
    </rPh>
    <rPh sb="4" eb="6">
      <t>ソクメン</t>
    </rPh>
    <phoneticPr fontId="1"/>
  </si>
  <si>
    <t>板金（両側面）</t>
    <rPh sb="0" eb="2">
      <t>バンキン</t>
    </rPh>
    <rPh sb="3" eb="4">
      <t>リョウ</t>
    </rPh>
    <rPh sb="4" eb="6">
      <t>ソクメン</t>
    </rPh>
    <phoneticPr fontId="2"/>
  </si>
  <si>
    <t>合計(kg)</t>
    <rPh sb="0" eb="2">
      <t>ゴウケイ</t>
    </rPh>
    <phoneticPr fontId="1"/>
  </si>
  <si>
    <t>合計(kg)</t>
    <rPh sb="0" eb="2">
      <t>ゴウケイ</t>
    </rPh>
    <phoneticPr fontId="2"/>
  </si>
  <si>
    <t>ヨドルーフ88　ｔ＝0.8</t>
  </si>
  <si>
    <t>タイトフレーム</t>
  </si>
  <si>
    <t>［-450×75×4.5</t>
  </si>
  <si>
    <t>G.PL-6.0</t>
  </si>
  <si>
    <t>M12ボルトセット</t>
  </si>
  <si>
    <t>［-150×75×4.5</t>
  </si>
  <si>
    <t>C-100×50×20×3.2</t>
  </si>
  <si>
    <t>M16ボルトセット</t>
  </si>
  <si>
    <t>□-60×60×3.2</t>
  </si>
  <si>
    <t>M16</t>
  </si>
  <si>
    <t>［-100×50×3.2</t>
  </si>
  <si>
    <t>L-65×65×5</t>
  </si>
  <si>
    <t>FB-4.5×50</t>
  </si>
  <si>
    <t>FB-40×100</t>
  </si>
  <si>
    <t>L=40㎜</t>
  </si>
  <si>
    <t>8*6</t>
  </si>
  <si>
    <t>L=35㎜</t>
  </si>
  <si>
    <t>L=90㎜</t>
  </si>
  <si>
    <t>L=55㎜</t>
  </si>
  <si>
    <t>L=70㎜</t>
  </si>
  <si>
    <t>50*5</t>
    <phoneticPr fontId="2"/>
  </si>
  <si>
    <t>12*6</t>
    <phoneticPr fontId="2"/>
  </si>
  <si>
    <t>24*4</t>
    <phoneticPr fontId="2"/>
  </si>
  <si>
    <t>24*2</t>
    <phoneticPr fontId="2"/>
  </si>
  <si>
    <t>利根1号</t>
    <rPh sb="0" eb="2">
      <t>トネ</t>
    </rPh>
    <rPh sb="3" eb="4">
      <t>ゴウ</t>
    </rPh>
    <phoneticPr fontId="2"/>
  </si>
  <si>
    <t>利根下流閘門右岸</t>
    <rPh sb="0" eb="2">
      <t>トネ</t>
    </rPh>
    <rPh sb="2" eb="6">
      <t>カリュウコウモン</t>
    </rPh>
    <rPh sb="6" eb="8">
      <t>ウガン</t>
    </rPh>
    <phoneticPr fontId="2"/>
  </si>
  <si>
    <t>61*3</t>
    <phoneticPr fontId="2"/>
  </si>
  <si>
    <t>［-400×75×4.5</t>
    <phoneticPr fontId="2"/>
  </si>
  <si>
    <t>［-200×75×4.5</t>
    <phoneticPr fontId="2"/>
  </si>
  <si>
    <t>[-150×75×4.5</t>
    <phoneticPr fontId="2"/>
  </si>
  <si>
    <t>D部材</t>
    <rPh sb="1" eb="3">
      <t>ブザイ</t>
    </rPh>
    <phoneticPr fontId="2"/>
  </si>
  <si>
    <t>利根下流閘門中央</t>
    <rPh sb="0" eb="2">
      <t>トネ</t>
    </rPh>
    <rPh sb="2" eb="6">
      <t>カリュウコウモン</t>
    </rPh>
    <rPh sb="6" eb="8">
      <t>チュウオウ</t>
    </rPh>
    <phoneticPr fontId="2"/>
  </si>
  <si>
    <t>37*5</t>
  </si>
  <si>
    <t>4*8</t>
  </si>
  <si>
    <t>18*3</t>
    <phoneticPr fontId="2"/>
  </si>
  <si>
    <t>利根上流閘門右岸</t>
    <rPh sb="0" eb="4">
      <t>トネジョウリュウ</t>
    </rPh>
    <rPh sb="4" eb="6">
      <t>コウモン</t>
    </rPh>
    <rPh sb="6" eb="8">
      <t>ウガン</t>
    </rPh>
    <phoneticPr fontId="2"/>
  </si>
  <si>
    <t>82*3</t>
    <phoneticPr fontId="2"/>
  </si>
  <si>
    <t>利根上流閘門中央</t>
    <rPh sb="0" eb="2">
      <t>トネ</t>
    </rPh>
    <rPh sb="2" eb="6">
      <t>ジョウリュウコウモン</t>
    </rPh>
    <rPh sb="6" eb="8">
      <t>チュウオウ</t>
    </rPh>
    <phoneticPr fontId="2"/>
  </si>
  <si>
    <t>堰柱別合計</t>
    <rPh sb="0" eb="2">
      <t>セキチュウ</t>
    </rPh>
    <rPh sb="2" eb="3">
      <t>ベツ</t>
    </rPh>
    <rPh sb="3" eb="5">
      <t>ゴウケイ</t>
    </rPh>
    <phoneticPr fontId="2"/>
  </si>
  <si>
    <t>利根上流閘門左岸</t>
    <rPh sb="0" eb="4">
      <t>トネジョウリュウ</t>
    </rPh>
    <rPh sb="4" eb="6">
      <t>コウモン</t>
    </rPh>
    <rPh sb="6" eb="8">
      <t>サガン</t>
    </rPh>
    <phoneticPr fontId="2"/>
  </si>
  <si>
    <t>［-400×75×4.5　計</t>
    <rPh sb="13" eb="14">
      <t>ケイ</t>
    </rPh>
    <phoneticPr fontId="2"/>
  </si>
  <si>
    <t>G.PL-6.0　計</t>
    <rPh sb="9" eb="10">
      <t>ケイ</t>
    </rPh>
    <phoneticPr fontId="2"/>
  </si>
  <si>
    <t>［-200×75×4.5　計</t>
    <rPh sb="13" eb="14">
      <t>ケイ</t>
    </rPh>
    <phoneticPr fontId="2"/>
  </si>
  <si>
    <t>［-150×75×4.5　計</t>
    <rPh sb="13" eb="14">
      <t>ケイ</t>
    </rPh>
    <phoneticPr fontId="2"/>
  </si>
  <si>
    <t>[-150×75×4.5　計</t>
    <rPh sb="13" eb="14">
      <t>ケイ</t>
    </rPh>
    <phoneticPr fontId="2"/>
  </si>
  <si>
    <t>C-100×50×20×3.2　計</t>
    <rPh sb="16" eb="17">
      <t>ケイ</t>
    </rPh>
    <phoneticPr fontId="2"/>
  </si>
  <si>
    <t>□-60×60×3.2　計</t>
    <rPh sb="12" eb="13">
      <t>ケイ</t>
    </rPh>
    <phoneticPr fontId="2"/>
  </si>
  <si>
    <t>M16　計</t>
    <rPh sb="4" eb="5">
      <t>ケイ</t>
    </rPh>
    <phoneticPr fontId="2"/>
  </si>
  <si>
    <t>FB-40×100　計</t>
    <rPh sb="10" eb="11">
      <t>ケイ</t>
    </rPh>
    <phoneticPr fontId="2"/>
  </si>
  <si>
    <t>数量</t>
    <rPh sb="0" eb="2">
      <t>スウリョウ</t>
    </rPh>
    <phoneticPr fontId="2"/>
  </si>
  <si>
    <t>黒部　2号</t>
    <rPh sb="0" eb="2">
      <t>クロベ</t>
    </rPh>
    <phoneticPr fontId="2"/>
  </si>
  <si>
    <t>40*5</t>
    <phoneticPr fontId="2"/>
  </si>
  <si>
    <t>2*18</t>
    <phoneticPr fontId="2"/>
  </si>
  <si>
    <t>点検口</t>
    <rPh sb="0" eb="3">
      <t>テンケンクチ</t>
    </rPh>
    <phoneticPr fontId="2"/>
  </si>
  <si>
    <t>62*3</t>
    <phoneticPr fontId="2"/>
  </si>
  <si>
    <t>25*4 + 23*3</t>
    <phoneticPr fontId="2"/>
  </si>
  <si>
    <t>［-300×50×4.5</t>
    <phoneticPr fontId="2"/>
  </si>
  <si>
    <t>[-250×75×4.5</t>
    <phoneticPr fontId="2"/>
  </si>
  <si>
    <t>E部材</t>
    <rPh sb="1" eb="3">
      <t>ブザイ</t>
    </rPh>
    <phoneticPr fontId="2"/>
  </si>
  <si>
    <t>黒部　1号</t>
    <rPh sb="0" eb="2">
      <t>クロベ</t>
    </rPh>
    <rPh sb="4" eb="5">
      <t>ゴウ</t>
    </rPh>
    <phoneticPr fontId="2"/>
  </si>
  <si>
    <t>黒部　2号</t>
    <rPh sb="0" eb="2">
      <t>クロベ</t>
    </rPh>
    <rPh sb="4" eb="5">
      <t>ゴウ</t>
    </rPh>
    <phoneticPr fontId="2"/>
  </si>
  <si>
    <t>黒部閘門上流</t>
    <rPh sb="0" eb="2">
      <t>クロベ</t>
    </rPh>
    <rPh sb="4" eb="6">
      <t>ジョウリュウ</t>
    </rPh>
    <phoneticPr fontId="2"/>
  </si>
  <si>
    <t>黒部閘門+Y1:Z4上流</t>
    <rPh sb="0" eb="2">
      <t>クロベ</t>
    </rPh>
    <rPh sb="10" eb="12">
      <t>ジョウリュウ</t>
    </rPh>
    <phoneticPr fontId="2"/>
  </si>
  <si>
    <t>黒部閘門下流</t>
    <rPh sb="0" eb="2">
      <t>クロベ</t>
    </rPh>
    <rPh sb="2" eb="4">
      <t>コウモン</t>
    </rPh>
    <rPh sb="4" eb="6">
      <t>カリュウ</t>
    </rPh>
    <phoneticPr fontId="2"/>
  </si>
  <si>
    <t>合計（㎏）</t>
    <rPh sb="0" eb="2">
      <t>ゴウケイ</t>
    </rPh>
    <rPh sb="1" eb="2">
      <t>ケイ</t>
    </rPh>
    <phoneticPr fontId="2"/>
  </si>
  <si>
    <t>[-250×75×4.5　計</t>
    <rPh sb="13" eb="14">
      <t>ケイ</t>
    </rPh>
    <phoneticPr fontId="2"/>
  </si>
  <si>
    <t>板金</t>
    <phoneticPr fontId="2"/>
  </si>
  <si>
    <t>ガルバリウム鋼板　0.35㎜　計</t>
    <rPh sb="15" eb="16">
      <t>ケイ</t>
    </rPh>
    <phoneticPr fontId="2"/>
  </si>
  <si>
    <t>［-450×75×4.5　計</t>
    <rPh sb="13" eb="14">
      <t>ケイ</t>
    </rPh>
    <phoneticPr fontId="2"/>
  </si>
  <si>
    <t>黒部上屋　鉄骨屋根　集計表</t>
    <rPh sb="0" eb="2">
      <t>クロベ</t>
    </rPh>
    <rPh sb="2" eb="4">
      <t>ウワヤ</t>
    </rPh>
    <rPh sb="5" eb="7">
      <t>テッコツ</t>
    </rPh>
    <rPh sb="7" eb="9">
      <t>ヤネ</t>
    </rPh>
    <rPh sb="10" eb="13">
      <t>シュウケイヒョウ</t>
    </rPh>
    <phoneticPr fontId="2"/>
  </si>
  <si>
    <t>2・9号堰柱</t>
    <rPh sb="3" eb="4">
      <t>ゴウ</t>
    </rPh>
    <rPh sb="4" eb="6">
      <t>セキチュウ</t>
    </rPh>
    <phoneticPr fontId="2"/>
  </si>
  <si>
    <t>1基当り</t>
    <rPh sb="1" eb="2">
      <t>キ</t>
    </rPh>
    <rPh sb="2" eb="3">
      <t>アタ</t>
    </rPh>
    <phoneticPr fontId="2"/>
  </si>
  <si>
    <t>2基</t>
    <rPh sb="1" eb="2">
      <t>キ</t>
    </rPh>
    <phoneticPr fontId="2"/>
  </si>
  <si>
    <t>3～8号堰柱</t>
    <rPh sb="3" eb="4">
      <t>ゴウ</t>
    </rPh>
    <rPh sb="4" eb="6">
      <t>セキチュウ</t>
    </rPh>
    <phoneticPr fontId="2"/>
  </si>
  <si>
    <t>1・2号門柱</t>
    <rPh sb="3" eb="4">
      <t>ゴウ</t>
    </rPh>
    <rPh sb="4" eb="6">
      <t>モンチュウ</t>
    </rPh>
    <rPh sb="5" eb="6">
      <t>チュウ</t>
    </rPh>
    <phoneticPr fontId="2"/>
  </si>
  <si>
    <t>１基当り</t>
    <rPh sb="1" eb="2">
      <t>キ</t>
    </rPh>
    <rPh sb="2" eb="3">
      <t>アタ</t>
    </rPh>
    <phoneticPr fontId="2"/>
  </si>
  <si>
    <t>6基</t>
    <rPh sb="1" eb="2">
      <t>キ</t>
    </rPh>
    <phoneticPr fontId="2"/>
  </si>
  <si>
    <t>1基</t>
    <rPh sb="1" eb="2">
      <t>キ</t>
    </rPh>
    <phoneticPr fontId="2"/>
  </si>
  <si>
    <t>利根　2・9号</t>
    <rPh sb="0" eb="2">
      <t>トネ</t>
    </rPh>
    <rPh sb="6" eb="7">
      <t>ゴウ</t>
    </rPh>
    <phoneticPr fontId="2"/>
  </si>
  <si>
    <t>数量(1基)</t>
    <rPh sb="4" eb="5">
      <t>キ</t>
    </rPh>
    <phoneticPr fontId="2"/>
  </si>
  <si>
    <t>数量(2基)</t>
    <rPh sb="4" eb="5">
      <t>キ</t>
    </rPh>
    <phoneticPr fontId="2"/>
  </si>
  <si>
    <t>数量(6基)</t>
    <rPh sb="4" eb="5">
      <t>キ</t>
    </rPh>
    <phoneticPr fontId="2"/>
  </si>
  <si>
    <t>利根　3～8号</t>
    <rPh sb="0" eb="2">
      <t>トネ</t>
    </rPh>
    <rPh sb="6" eb="7">
      <t>ゴウ</t>
    </rPh>
    <phoneticPr fontId="2"/>
  </si>
  <si>
    <t>利根2・9号</t>
    <rPh sb="0" eb="2">
      <t>トネ</t>
    </rPh>
    <rPh sb="5" eb="6">
      <t>ゴウ</t>
    </rPh>
    <phoneticPr fontId="2"/>
  </si>
  <si>
    <t>小計（㎏）
1基当り</t>
    <rPh sb="0" eb="1">
      <t>ショウ</t>
    </rPh>
    <rPh sb="1" eb="2">
      <t>ケイ</t>
    </rPh>
    <rPh sb="7" eb="8">
      <t>キ</t>
    </rPh>
    <rPh sb="8" eb="9">
      <t>アタ</t>
    </rPh>
    <phoneticPr fontId="2"/>
  </si>
  <si>
    <t>小計（㎏）
2基</t>
    <rPh sb="0" eb="1">
      <t>ショウ</t>
    </rPh>
    <rPh sb="1" eb="2">
      <t>ケイ</t>
    </rPh>
    <rPh sb="7" eb="8">
      <t>キ</t>
    </rPh>
    <phoneticPr fontId="2"/>
  </si>
  <si>
    <t>利根３～9号</t>
    <rPh sb="0" eb="2">
      <t>トネ</t>
    </rPh>
    <rPh sb="5" eb="6">
      <t>ゴウ</t>
    </rPh>
    <phoneticPr fontId="2"/>
  </si>
  <si>
    <t>利根川下流閘門右岸</t>
    <rPh sb="0" eb="3">
      <t>トネガワ</t>
    </rPh>
    <rPh sb="3" eb="7">
      <t>カリュウコウモン</t>
    </rPh>
    <rPh sb="7" eb="9">
      <t>ウガン</t>
    </rPh>
    <phoneticPr fontId="2"/>
  </si>
  <si>
    <t>小計（㎏）
6基</t>
    <rPh sb="0" eb="1">
      <t>ショウ</t>
    </rPh>
    <rPh sb="1" eb="2">
      <t>ケイ</t>
    </rPh>
    <rPh sb="7" eb="8">
      <t>キ</t>
    </rPh>
    <phoneticPr fontId="2"/>
  </si>
  <si>
    <t>数　量
1基当り</t>
    <rPh sb="0" eb="1">
      <t>カズ</t>
    </rPh>
    <rPh sb="2" eb="3">
      <t>リョウ</t>
    </rPh>
    <rPh sb="5" eb="6">
      <t>キ</t>
    </rPh>
    <rPh sb="6" eb="7">
      <t>アタ</t>
    </rPh>
    <phoneticPr fontId="2"/>
  </si>
  <si>
    <t>数　量
2基</t>
    <rPh sb="0" eb="1">
      <t>カズ</t>
    </rPh>
    <rPh sb="2" eb="3">
      <t>リョウ</t>
    </rPh>
    <rPh sb="5" eb="6">
      <t>キ</t>
    </rPh>
    <phoneticPr fontId="2"/>
  </si>
  <si>
    <t>数　量
6基</t>
    <rPh sb="0" eb="1">
      <t>カズ</t>
    </rPh>
    <rPh sb="2" eb="3">
      <t>リョウ</t>
    </rPh>
    <rPh sb="5" eb="6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</si>
</sst>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.00_);[Red]\(#,##0.00\)"/>
    <numFmt numFmtId="177" formatCode="###0;###0"/>
    <numFmt numFmtId="178" formatCode="###0.0;###0.0"/>
    <numFmt numFmtId="179" formatCode="#,##0.0_);[Red]\(#,##0.0\)"/>
    <numFmt numFmtId="180" formatCode="#,###"/>
    <numFmt numFmtId="181" formatCode="0.0####"/>
    <numFmt numFmtId="182" formatCode="_ * #,##0.0_ ;_ * \-#,##0.0_ ;_ * &quot;-&quot;?_ ;_ @_ "/>
    <numFmt numFmtId="183" formatCode="0.000"/>
    <numFmt numFmtId="184" formatCode="#,##0.0;[Red]\-#,##0.0"/>
    <numFmt numFmtId="185" formatCode="#,##0.0_ ;[Red]\-#,##0.0\ "/>
    <numFmt numFmtId="186" formatCode="#,##0_ "/>
    <numFmt numFmtId="187" formatCode="#,##0.0_ "/>
    <numFmt numFmtId="191" formatCode="0.0_);[Red]\(0.0\)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Times New Roman"/>
      <family val="1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sz val="9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2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textRotation="255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textRotation="255" shrinkToFi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3" fillId="0" borderId="6" xfId="0" applyFont="1" applyBorder="1" applyAlignment="1">
      <alignment horizontal="center" vertical="center" wrapText="1"/>
    </xf>
    <xf numFmtId="177" fontId="5" fillId="0" borderId="6" xfId="0" applyNumberFormat="1" applyFont="1" applyBorder="1" applyAlignment="1">
      <alignment horizontal="center" vertical="center" wrapText="1"/>
    </xf>
    <xf numFmtId="177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38" fontId="8" fillId="0" borderId="0" xfId="1" applyFont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8" fillId="0" borderId="1" xfId="1" applyFont="1" applyBorder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38" fontId="3" fillId="0" borderId="8" xfId="1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top" wrapText="1"/>
    </xf>
    <xf numFmtId="0" fontId="5" fillId="0" borderId="8" xfId="2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5" fillId="0" borderId="1" xfId="2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 shrinkToFit="1"/>
    </xf>
    <xf numFmtId="0" fontId="3" fillId="0" borderId="24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177" fontId="5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178" fontId="5" fillId="0" borderId="1" xfId="0" applyNumberFormat="1" applyFont="1" applyBorder="1" applyAlignment="1">
      <alignment horizontal="right" vertical="center" wrapText="1"/>
    </xf>
    <xf numFmtId="0" fontId="5" fillId="0" borderId="1" xfId="2" applyFont="1" applyBorder="1" applyAlignment="1">
      <alignment horizontal="right" vertical="center" wrapText="1"/>
    </xf>
    <xf numFmtId="0" fontId="12" fillId="0" borderId="0" xfId="0" applyFont="1" applyAlignment="1">
      <alignment vertical="top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 wrapText="1"/>
    </xf>
    <xf numFmtId="38" fontId="5" fillId="0" borderId="10" xfId="1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180" fontId="8" fillId="4" borderId="1" xfId="0" applyNumberFormat="1" applyFont="1" applyFill="1" applyBorder="1" applyAlignment="1">
      <alignment horizontal="right" vertical="center"/>
    </xf>
    <xf numFmtId="180" fontId="5" fillId="0" borderId="1" xfId="0" applyNumberFormat="1" applyFont="1" applyBorder="1" applyAlignment="1">
      <alignment horizontal="right" vertical="center" wrapText="1"/>
    </xf>
    <xf numFmtId="180" fontId="5" fillId="0" borderId="13" xfId="0" applyNumberFormat="1" applyFont="1" applyBorder="1" applyAlignment="1">
      <alignment horizontal="right" vertical="center" wrapText="1"/>
    </xf>
    <xf numFmtId="180" fontId="8" fillId="0" borderId="1" xfId="0" applyNumberFormat="1" applyFont="1" applyBorder="1" applyAlignment="1">
      <alignment horizontal="right" vertical="center"/>
    </xf>
    <xf numFmtId="180" fontId="10" fillId="0" borderId="1" xfId="0" applyNumberFormat="1" applyFont="1" applyBorder="1" applyAlignment="1">
      <alignment horizontal="right" vertical="center"/>
    </xf>
    <xf numFmtId="180" fontId="5" fillId="0" borderId="17" xfId="0" applyNumberFormat="1" applyFont="1" applyBorder="1" applyAlignment="1">
      <alignment horizontal="right" vertical="center" wrapText="1"/>
    </xf>
    <xf numFmtId="180" fontId="5" fillId="0" borderId="18" xfId="0" applyNumberFormat="1" applyFont="1" applyBorder="1" applyAlignment="1">
      <alignment horizontal="right" vertical="center" wrapText="1"/>
    </xf>
    <xf numFmtId="180" fontId="8" fillId="0" borderId="17" xfId="0" applyNumberFormat="1" applyFont="1" applyBorder="1" applyAlignment="1">
      <alignment horizontal="right" vertical="center"/>
    </xf>
    <xf numFmtId="180" fontId="10" fillId="0" borderId="17" xfId="0" applyNumberFormat="1" applyFont="1" applyBorder="1" applyAlignment="1">
      <alignment horizontal="right" vertical="center"/>
    </xf>
    <xf numFmtId="180" fontId="5" fillId="0" borderId="1" xfId="1" applyNumberFormat="1" applyFont="1" applyBorder="1" applyAlignment="1">
      <alignment horizontal="right" vertical="center" wrapText="1"/>
    </xf>
    <xf numFmtId="180" fontId="8" fillId="0" borderId="1" xfId="1" applyNumberFormat="1" applyFont="1" applyBorder="1" applyAlignment="1">
      <alignment horizontal="right" vertical="center"/>
    </xf>
    <xf numFmtId="180" fontId="10" fillId="0" borderId="1" xfId="1" applyNumberFormat="1" applyFont="1" applyBorder="1" applyAlignment="1">
      <alignment horizontal="right" vertical="center"/>
    </xf>
    <xf numFmtId="180" fontId="5" fillId="2" borderId="1" xfId="0" applyNumberFormat="1" applyFont="1" applyFill="1" applyBorder="1" applyAlignment="1">
      <alignment horizontal="right" vertical="center" wrapText="1"/>
    </xf>
    <xf numFmtId="180" fontId="10" fillId="2" borderId="1" xfId="0" applyNumberFormat="1" applyFont="1" applyFill="1" applyBorder="1" applyAlignment="1">
      <alignment horizontal="right" vertical="center"/>
    </xf>
    <xf numFmtId="180" fontId="8" fillId="2" borderId="1" xfId="0" applyNumberFormat="1" applyFont="1" applyFill="1" applyBorder="1" applyAlignment="1">
      <alignment horizontal="right" vertical="center"/>
    </xf>
    <xf numFmtId="180" fontId="3" fillId="0" borderId="1" xfId="0" applyNumberFormat="1" applyFont="1" applyBorder="1" applyAlignment="1">
      <alignment horizontal="right" vertical="center" wrapText="1"/>
    </xf>
    <xf numFmtId="180" fontId="5" fillId="0" borderId="1" xfId="2" applyNumberFormat="1" applyFont="1" applyBorder="1" applyAlignment="1">
      <alignment horizontal="right" vertical="center" wrapText="1"/>
    </xf>
    <xf numFmtId="178" fontId="5" fillId="0" borderId="17" xfId="0" applyNumberFormat="1" applyFont="1" applyBorder="1" applyAlignment="1">
      <alignment horizontal="right" vertical="center" wrapText="1"/>
    </xf>
    <xf numFmtId="178" fontId="8" fillId="0" borderId="1" xfId="0" applyNumberFormat="1" applyFont="1" applyBorder="1" applyAlignment="1">
      <alignment horizontal="right" vertical="center"/>
    </xf>
    <xf numFmtId="178" fontId="8" fillId="0" borderId="1" xfId="1" applyNumberFormat="1" applyFont="1" applyBorder="1" applyAlignment="1">
      <alignment horizontal="right" vertical="center"/>
    </xf>
    <xf numFmtId="178" fontId="8" fillId="0" borderId="17" xfId="0" applyNumberFormat="1" applyFont="1" applyBorder="1" applyAlignment="1">
      <alignment horizontal="right" vertical="center"/>
    </xf>
    <xf numFmtId="178" fontId="8" fillId="0" borderId="0" xfId="0" applyNumberFormat="1" applyFont="1">
      <alignment vertical="center"/>
    </xf>
    <xf numFmtId="178" fontId="8" fillId="4" borderId="1" xfId="0" applyNumberFormat="1" applyFont="1" applyFill="1" applyBorder="1" applyAlignment="1">
      <alignment horizontal="right" vertical="center"/>
    </xf>
    <xf numFmtId="181" fontId="5" fillId="0" borderId="1" xfId="0" applyNumberFormat="1" applyFont="1" applyBorder="1" applyAlignment="1">
      <alignment horizontal="right" vertical="center" wrapText="1"/>
    </xf>
    <xf numFmtId="181" fontId="8" fillId="0" borderId="1" xfId="0" applyNumberFormat="1" applyFont="1" applyBorder="1">
      <alignment vertical="center"/>
    </xf>
    <xf numFmtId="181" fontId="8" fillId="0" borderId="1" xfId="1" applyNumberFormat="1" applyFont="1" applyBorder="1">
      <alignment vertical="center"/>
    </xf>
    <xf numFmtId="181" fontId="8" fillId="0" borderId="1" xfId="0" applyNumberFormat="1" applyFont="1" applyBorder="1" applyAlignment="1">
      <alignment horizontal="right" vertical="center"/>
    </xf>
    <xf numFmtId="182" fontId="8" fillId="4" borderId="1" xfId="0" applyNumberFormat="1" applyFont="1" applyFill="1" applyBorder="1" applyAlignment="1">
      <alignment horizontal="right" vertical="center"/>
    </xf>
    <xf numFmtId="176" fontId="0" fillId="4" borderId="1" xfId="0" applyNumberFormat="1" applyFill="1" applyBorder="1">
      <alignment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shrinkToFit="1"/>
    </xf>
    <xf numFmtId="0" fontId="10" fillId="5" borderId="22" xfId="0" applyFont="1" applyFill="1" applyBorder="1">
      <alignment vertical="center"/>
    </xf>
    <xf numFmtId="0" fontId="10" fillId="0" borderId="1" xfId="0" applyFont="1" applyBorder="1">
      <alignment vertical="center"/>
    </xf>
    <xf numFmtId="0" fontId="10" fillId="5" borderId="1" xfId="0" applyFont="1" applyFill="1" applyBorder="1">
      <alignment vertical="center"/>
    </xf>
    <xf numFmtId="183" fontId="10" fillId="5" borderId="1" xfId="0" applyNumberFormat="1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right" vertical="center"/>
    </xf>
    <xf numFmtId="2" fontId="10" fillId="5" borderId="1" xfId="0" applyNumberFormat="1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left" vertical="center"/>
    </xf>
    <xf numFmtId="0" fontId="10" fillId="5" borderId="0" xfId="0" applyFont="1" applyFill="1">
      <alignment vertical="center"/>
    </xf>
    <xf numFmtId="0" fontId="10" fillId="5" borderId="22" xfId="0" applyFont="1" applyFill="1" applyBorder="1" applyAlignment="1">
      <alignment horizontal="right" vertical="center"/>
    </xf>
    <xf numFmtId="0" fontId="10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10" fillId="0" borderId="1" xfId="0" applyFont="1" applyBorder="1" applyAlignment="1">
      <alignment horizontal="right" vertical="center"/>
    </xf>
    <xf numFmtId="185" fontId="0" fillId="0" borderId="0" xfId="0" applyNumberFormat="1">
      <alignment vertical="center"/>
    </xf>
    <xf numFmtId="179" fontId="10" fillId="4" borderId="1" xfId="1" applyNumberFormat="1" applyFont="1" applyFill="1" applyBorder="1" applyAlignment="1">
      <alignment horizontal="right" vertical="center"/>
    </xf>
    <xf numFmtId="179" fontId="10" fillId="3" borderId="1" xfId="1" applyNumberFormat="1" applyFont="1" applyFill="1" applyBorder="1" applyAlignment="1">
      <alignment horizontal="right" vertical="center"/>
    </xf>
    <xf numFmtId="179" fontId="0" fillId="3" borderId="1" xfId="0" applyNumberFormat="1" applyFill="1" applyBorder="1" applyAlignment="1">
      <alignment horizontal="right" vertical="center"/>
    </xf>
    <xf numFmtId="179" fontId="0" fillId="4" borderId="1" xfId="0" applyNumberFormat="1" applyFill="1" applyBorder="1" applyAlignment="1">
      <alignment horizontal="right" vertical="center"/>
    </xf>
    <xf numFmtId="185" fontId="9" fillId="2" borderId="1" xfId="0" applyNumberFormat="1" applyFont="1" applyFill="1" applyBorder="1">
      <alignment vertical="center"/>
    </xf>
    <xf numFmtId="186" fontId="9" fillId="2" borderId="1" xfId="0" applyNumberFormat="1" applyFont="1" applyFill="1" applyBorder="1">
      <alignment vertical="center"/>
    </xf>
    <xf numFmtId="184" fontId="0" fillId="0" borderId="0" xfId="0" applyNumberFormat="1">
      <alignment vertical="center"/>
    </xf>
    <xf numFmtId="182" fontId="8" fillId="0" borderId="0" xfId="0" applyNumberFormat="1" applyFont="1">
      <alignment vertical="center"/>
    </xf>
    <xf numFmtId="182" fontId="8" fillId="0" borderId="0" xfId="0" applyNumberFormat="1" applyFont="1" applyAlignment="1">
      <alignment horizontal="center" vertical="center"/>
    </xf>
    <xf numFmtId="179" fontId="5" fillId="0" borderId="1" xfId="0" applyNumberFormat="1" applyFont="1" applyBorder="1" applyAlignment="1">
      <alignment horizontal="right" vertical="center" wrapText="1"/>
    </xf>
    <xf numFmtId="179" fontId="5" fillId="0" borderId="17" xfId="0" applyNumberFormat="1" applyFont="1" applyBorder="1" applyAlignment="1">
      <alignment horizontal="right" vertical="center" wrapText="1"/>
    </xf>
    <xf numFmtId="179" fontId="5" fillId="0" borderId="1" xfId="1" applyNumberFormat="1" applyFont="1" applyBorder="1" applyAlignment="1">
      <alignment horizontal="right" vertical="center" wrapText="1"/>
    </xf>
    <xf numFmtId="187" fontId="5" fillId="3" borderId="1" xfId="0" applyNumberFormat="1" applyFont="1" applyFill="1" applyBorder="1" applyAlignment="1">
      <alignment horizontal="right" vertical="center" wrapText="1"/>
    </xf>
    <xf numFmtId="187" fontId="5" fillId="0" borderId="1" xfId="0" applyNumberFormat="1" applyFont="1" applyBorder="1" applyAlignment="1">
      <alignment horizontal="right" vertical="center" wrapText="1"/>
    </xf>
    <xf numFmtId="187" fontId="5" fillId="0" borderId="17" xfId="0" applyNumberFormat="1" applyFont="1" applyBorder="1" applyAlignment="1">
      <alignment horizontal="right" vertical="center" wrapText="1"/>
    </xf>
    <xf numFmtId="187" fontId="8" fillId="0" borderId="1" xfId="0" applyNumberFormat="1" applyFont="1" applyBorder="1" applyAlignment="1">
      <alignment horizontal="right" vertical="center"/>
    </xf>
    <xf numFmtId="187" fontId="5" fillId="0" borderId="1" xfId="1" applyNumberFormat="1" applyFont="1" applyBorder="1" applyAlignment="1">
      <alignment horizontal="right" vertical="center" wrapText="1"/>
    </xf>
    <xf numFmtId="187" fontId="8" fillId="0" borderId="10" xfId="0" applyNumberFormat="1" applyFont="1" applyBorder="1" applyAlignment="1">
      <alignment horizontal="right" vertical="center"/>
    </xf>
    <xf numFmtId="187" fontId="8" fillId="0" borderId="19" xfId="0" applyNumberFormat="1" applyFont="1" applyBorder="1" applyAlignment="1">
      <alignment horizontal="right" vertical="center"/>
    </xf>
    <xf numFmtId="187" fontId="8" fillId="0" borderId="1" xfId="1" applyNumberFormat="1" applyFont="1" applyBorder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10" fillId="3" borderId="10" xfId="0" applyNumberFormat="1" applyFont="1" applyFill="1" applyBorder="1" applyAlignment="1">
      <alignment horizontal="right" vertical="center"/>
    </xf>
    <xf numFmtId="187" fontId="8" fillId="0" borderId="17" xfId="0" applyNumberFormat="1" applyFont="1" applyBorder="1" applyAlignment="1">
      <alignment horizontal="right" vertical="center"/>
    </xf>
    <xf numFmtId="187" fontId="10" fillId="3" borderId="1" xfId="0" applyNumberFormat="1" applyFont="1" applyFill="1" applyBorder="1" applyAlignment="1">
      <alignment horizontal="right" vertical="center"/>
    </xf>
    <xf numFmtId="187" fontId="3" fillId="0" borderId="1" xfId="0" applyNumberFormat="1" applyFont="1" applyBorder="1" applyAlignment="1">
      <alignment horizontal="right" vertical="center" wrapText="1"/>
    </xf>
    <xf numFmtId="187" fontId="5" fillId="0" borderId="1" xfId="2" applyNumberFormat="1" applyFont="1" applyBorder="1" applyAlignment="1">
      <alignment horizontal="right" vertical="center" wrapText="1"/>
    </xf>
    <xf numFmtId="187" fontId="10" fillId="0" borderId="1" xfId="0" applyNumberFormat="1" applyFont="1" applyBorder="1" applyAlignment="1">
      <alignment horizontal="right" vertical="center"/>
    </xf>
    <xf numFmtId="187" fontId="8" fillId="4" borderId="1" xfId="0" applyNumberFormat="1" applyFont="1" applyFill="1" applyBorder="1" applyAlignment="1">
      <alignment horizontal="right" vertical="center"/>
    </xf>
    <xf numFmtId="187" fontId="8" fillId="0" borderId="1" xfId="0" applyNumberFormat="1" applyFont="1" applyBorder="1">
      <alignment vertical="center"/>
    </xf>
    <xf numFmtId="187" fontId="8" fillId="0" borderId="1" xfId="1" applyNumberFormat="1" applyFont="1" applyBorder="1">
      <alignment vertical="center"/>
    </xf>
    <xf numFmtId="179" fontId="8" fillId="0" borderId="1" xfId="0" applyNumberFormat="1" applyFont="1" applyBorder="1" applyAlignment="1">
      <alignment horizontal="right" vertical="center"/>
    </xf>
    <xf numFmtId="179" fontId="8" fillId="4" borderId="1" xfId="0" applyNumberFormat="1" applyFont="1" applyFill="1" applyBorder="1" applyAlignment="1">
      <alignment horizontal="right" vertical="center"/>
    </xf>
    <xf numFmtId="179" fontId="8" fillId="3" borderId="1" xfId="0" applyNumberFormat="1" applyFont="1" applyFill="1" applyBorder="1" applyAlignment="1">
      <alignment horizontal="right" vertical="center"/>
    </xf>
    <xf numFmtId="179" fontId="10" fillId="3" borderId="22" xfId="1" applyNumberFormat="1" applyFont="1" applyFill="1" applyBorder="1" applyAlignment="1">
      <alignment horizontal="right" vertical="center"/>
    </xf>
    <xf numFmtId="179" fontId="10" fillId="4" borderId="1" xfId="0" applyNumberFormat="1" applyFont="1" applyFill="1" applyBorder="1">
      <alignment vertical="center"/>
    </xf>
    <xf numFmtId="179" fontId="8" fillId="4" borderId="1" xfId="0" applyNumberFormat="1" applyFont="1" applyFill="1" applyBorder="1">
      <alignment vertical="center"/>
    </xf>
    <xf numFmtId="179" fontId="8" fillId="3" borderId="1" xfId="0" applyNumberFormat="1" applyFont="1" applyFill="1" applyBorder="1">
      <alignment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183" fontId="10" fillId="5" borderId="1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/>
    </xf>
    <xf numFmtId="184" fontId="10" fillId="3" borderId="1" xfId="1" applyNumberFormat="1" applyFont="1" applyFill="1" applyBorder="1" applyAlignment="1">
      <alignment horizontal="center" vertical="center"/>
    </xf>
    <xf numFmtId="40" fontId="10" fillId="3" borderId="1" xfId="1" applyNumberFormat="1" applyFont="1" applyFill="1" applyBorder="1" applyAlignment="1">
      <alignment horizontal="center" vertical="center"/>
    </xf>
    <xf numFmtId="184" fontId="10" fillId="4" borderId="1" xfId="1" applyNumberFormat="1" applyFont="1" applyFill="1" applyBorder="1" applyAlignment="1">
      <alignment horizontal="center" vertical="center"/>
    </xf>
    <xf numFmtId="40" fontId="10" fillId="4" borderId="1" xfId="1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184" fontId="10" fillId="6" borderId="1" xfId="1" applyNumberFormat="1" applyFont="1" applyFill="1" applyBorder="1" applyAlignment="1">
      <alignment horizontal="center" vertical="center"/>
    </xf>
    <xf numFmtId="0" fontId="0" fillId="6" borderId="1" xfId="0" applyFill="1" applyBorder="1">
      <alignment vertical="center"/>
    </xf>
    <xf numFmtId="40" fontId="10" fillId="6" borderId="1" xfId="1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right" vertical="center"/>
    </xf>
    <xf numFmtId="179" fontId="10" fillId="6" borderId="1" xfId="1" applyNumberFormat="1" applyFont="1" applyFill="1" applyBorder="1" applyAlignment="1">
      <alignment horizontal="right" vertical="center"/>
    </xf>
    <xf numFmtId="0" fontId="8" fillId="6" borderId="1" xfId="0" applyFont="1" applyFill="1" applyBorder="1">
      <alignment vertical="center"/>
    </xf>
    <xf numFmtId="179" fontId="8" fillId="6" borderId="1" xfId="0" applyNumberFormat="1" applyFont="1" applyFill="1" applyBorder="1">
      <alignment vertical="center"/>
    </xf>
    <xf numFmtId="179" fontId="8" fillId="6" borderId="1" xfId="0" applyNumberFormat="1" applyFont="1" applyFill="1" applyBorder="1" applyAlignment="1">
      <alignment horizontal="right" vertical="center"/>
    </xf>
    <xf numFmtId="0" fontId="8" fillId="6" borderId="1" xfId="0" applyFont="1" applyFill="1" applyBorder="1" applyAlignment="1">
      <alignment horizontal="right" vertical="center"/>
    </xf>
    <xf numFmtId="0" fontId="0" fillId="6" borderId="1" xfId="0" applyFill="1" applyBorder="1" applyAlignment="1">
      <alignment horizontal="right" vertical="center"/>
    </xf>
    <xf numFmtId="179" fontId="0" fillId="6" borderId="1" xfId="0" applyNumberFormat="1" applyFill="1" applyBorder="1" applyAlignment="1">
      <alignment horizontal="right" vertical="center"/>
    </xf>
    <xf numFmtId="179" fontId="10" fillId="6" borderId="1" xfId="0" applyNumberFormat="1" applyFont="1" applyFill="1" applyBorder="1" applyAlignment="1">
      <alignment horizontal="right" vertical="center"/>
    </xf>
    <xf numFmtId="179" fontId="10" fillId="6" borderId="1" xfId="0" applyNumberFormat="1" applyFont="1" applyFill="1" applyBorder="1">
      <alignment vertical="center"/>
    </xf>
    <xf numFmtId="186" fontId="9" fillId="6" borderId="1" xfId="0" applyNumberFormat="1" applyFont="1" applyFill="1" applyBorder="1">
      <alignment vertical="center"/>
    </xf>
    <xf numFmtId="185" fontId="9" fillId="6" borderId="1" xfId="0" applyNumberFormat="1" applyFont="1" applyFill="1" applyBorder="1">
      <alignment vertical="center"/>
    </xf>
    <xf numFmtId="0" fontId="8" fillId="5" borderId="1" xfId="0" applyFont="1" applyFill="1" applyBorder="1" applyAlignment="1">
      <alignment horizontal="center" vertical="center"/>
    </xf>
    <xf numFmtId="185" fontId="8" fillId="2" borderId="1" xfId="0" applyNumberFormat="1" applyFont="1" applyFill="1" applyBorder="1">
      <alignment vertical="center"/>
    </xf>
    <xf numFmtId="185" fontId="8" fillId="6" borderId="1" xfId="0" applyNumberFormat="1" applyFont="1" applyFill="1" applyBorder="1">
      <alignment vertical="center"/>
    </xf>
    <xf numFmtId="0" fontId="10" fillId="6" borderId="1" xfId="0" applyFont="1" applyFill="1" applyBorder="1">
      <alignment vertical="center"/>
    </xf>
    <xf numFmtId="0" fontId="10" fillId="6" borderId="10" xfId="0" applyFont="1" applyFill="1" applyBorder="1" applyAlignment="1">
      <alignment horizontal="right" vertical="center"/>
    </xf>
    <xf numFmtId="0" fontId="10" fillId="6" borderId="13" xfId="0" applyFont="1" applyFill="1" applyBorder="1" applyAlignment="1">
      <alignment horizontal="right" vertical="center"/>
    </xf>
    <xf numFmtId="0" fontId="10" fillId="6" borderId="22" xfId="0" applyFont="1" applyFill="1" applyBorder="1">
      <alignment vertical="center"/>
    </xf>
    <xf numFmtId="2" fontId="10" fillId="6" borderId="1" xfId="0" applyNumberFormat="1" applyFont="1" applyFill="1" applyBorder="1" applyAlignment="1">
      <alignment horizontal="right" vertical="center"/>
    </xf>
    <xf numFmtId="0" fontId="10" fillId="6" borderId="1" xfId="0" applyFont="1" applyFill="1" applyBorder="1" applyAlignment="1">
      <alignment horizontal="center" vertical="center" shrinkToFit="1"/>
    </xf>
    <xf numFmtId="0" fontId="10" fillId="6" borderId="22" xfId="0" applyFont="1" applyFill="1" applyBorder="1" applyAlignment="1">
      <alignment horizontal="center" vertical="center"/>
    </xf>
    <xf numFmtId="185" fontId="8" fillId="0" borderId="0" xfId="0" applyNumberFormat="1" applyFont="1">
      <alignment vertical="center"/>
    </xf>
    <xf numFmtId="184" fontId="10" fillId="6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/>
    </xf>
    <xf numFmtId="0" fontId="0" fillId="4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 shrinkToFi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right" vertical="center"/>
    </xf>
    <xf numFmtId="0" fontId="10" fillId="3" borderId="26" xfId="0" applyFont="1" applyFill="1" applyBorder="1" applyAlignment="1">
      <alignment horizontal="right" vertical="center"/>
    </xf>
    <xf numFmtId="0" fontId="10" fillId="3" borderId="22" xfId="0" applyFont="1" applyFill="1" applyBorder="1" applyAlignment="1">
      <alignment horizontal="right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 shrinkToFit="1"/>
    </xf>
    <xf numFmtId="0" fontId="10" fillId="5" borderId="26" xfId="0" applyFont="1" applyFill="1" applyBorder="1" applyAlignment="1">
      <alignment horizontal="center" vertical="center" shrinkToFit="1"/>
    </xf>
    <xf numFmtId="0" fontId="10" fillId="5" borderId="22" xfId="0" applyFont="1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87" fontId="5" fillId="3" borderId="13" xfId="0" applyNumberFormat="1" applyFont="1" applyFill="1" applyBorder="1" applyAlignment="1">
      <alignment horizontal="right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right" vertical="center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center"/>
    </xf>
    <xf numFmtId="191" fontId="14" fillId="0" borderId="0" xfId="0" applyNumberFormat="1" applyFont="1" applyBorder="1" applyAlignment="1">
      <alignment shrinkToFit="1"/>
    </xf>
    <xf numFmtId="0" fontId="0" fillId="4" borderId="1" xfId="0" applyFill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D08FDE43-F6E9-466F-BB95-4E25E9A9F8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10457-E71D-4F77-BFAB-7AF0CF7961F9}">
  <dimension ref="A1:P18"/>
  <sheetViews>
    <sheetView zoomScale="85" zoomScaleNormal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V9" sqref="V9"/>
    </sheetView>
  </sheetViews>
  <sheetFormatPr defaultRowHeight="18.75" x14ac:dyDescent="0.4"/>
  <cols>
    <col min="1" max="2" width="3.75" customWidth="1"/>
    <col min="3" max="3" width="13" style="1" bestFit="1" customWidth="1"/>
    <col min="4" max="4" width="13" style="1" customWidth="1"/>
    <col min="5" max="10" width="15.125" customWidth="1"/>
  </cols>
  <sheetData>
    <row r="1" spans="1:16" x14ac:dyDescent="0.4">
      <c r="A1" s="177" t="s">
        <v>20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6" ht="50.1" customHeight="1" x14ac:dyDescent="0.4">
      <c r="A2" s="255"/>
      <c r="B2" s="256"/>
      <c r="C2" s="256"/>
      <c r="D2" s="257"/>
      <c r="E2" s="178" t="s">
        <v>4</v>
      </c>
      <c r="F2" s="178"/>
      <c r="G2" s="178"/>
      <c r="H2" s="178"/>
      <c r="I2" s="178" t="s">
        <v>7</v>
      </c>
      <c r="J2" s="178"/>
    </row>
    <row r="3" spans="1:16" ht="50.1" customHeight="1" x14ac:dyDescent="0.4">
      <c r="A3" s="258"/>
      <c r="B3" s="259"/>
      <c r="C3" s="259"/>
      <c r="D3" s="260"/>
      <c r="E3" s="178" t="s">
        <v>10</v>
      </c>
      <c r="F3" s="178"/>
      <c r="G3" s="178" t="s">
        <v>9</v>
      </c>
      <c r="H3" s="178"/>
      <c r="I3" s="178" t="s">
        <v>8</v>
      </c>
      <c r="J3" s="178"/>
    </row>
    <row r="4" spans="1:16" ht="50.1" customHeight="1" x14ac:dyDescent="0.4">
      <c r="A4" s="261"/>
      <c r="B4" s="262"/>
      <c r="C4" s="262"/>
      <c r="D4" s="263"/>
      <c r="E4" s="3" t="s">
        <v>2</v>
      </c>
      <c r="F4" s="3" t="s">
        <v>3</v>
      </c>
      <c r="G4" s="3" t="s">
        <v>2</v>
      </c>
      <c r="H4" s="3" t="s">
        <v>3</v>
      </c>
      <c r="I4" s="3" t="s">
        <v>5</v>
      </c>
      <c r="J4" s="3" t="s">
        <v>6</v>
      </c>
    </row>
    <row r="5" spans="1:16" ht="50.1" customHeight="1" x14ac:dyDescent="0.4">
      <c r="A5" s="179" t="s">
        <v>12</v>
      </c>
      <c r="B5" s="179" t="s">
        <v>0</v>
      </c>
      <c r="C5" s="253" t="s">
        <v>1</v>
      </c>
      <c r="D5" s="254"/>
      <c r="E5" s="6">
        <v>5487.1</v>
      </c>
      <c r="F5" s="6">
        <v>282.5</v>
      </c>
      <c r="G5" s="6">
        <v>2757.2</v>
      </c>
      <c r="H5" s="6">
        <v>52.2</v>
      </c>
      <c r="I5" s="6">
        <v>133.75</v>
      </c>
      <c r="J5" s="6">
        <v>65.8</v>
      </c>
    </row>
    <row r="6" spans="1:16" ht="50.1" customHeight="1" x14ac:dyDescent="0.4">
      <c r="A6" s="179"/>
      <c r="B6" s="179"/>
      <c r="C6" s="250" t="s">
        <v>237</v>
      </c>
      <c r="D6" s="3" t="s">
        <v>238</v>
      </c>
      <c r="E6" s="6">
        <v>9589.5</v>
      </c>
      <c r="F6" s="6">
        <v>467.5</v>
      </c>
      <c r="G6" s="6">
        <v>3105.5</v>
      </c>
      <c r="H6" s="6">
        <v>52.6</v>
      </c>
      <c r="I6" s="6">
        <v>236.01</v>
      </c>
      <c r="J6" s="6">
        <v>74.180000000000007</v>
      </c>
    </row>
    <row r="7" spans="1:16" ht="50.1" customHeight="1" x14ac:dyDescent="0.4">
      <c r="A7" s="179"/>
      <c r="B7" s="179"/>
      <c r="C7" s="251"/>
      <c r="D7" s="252" t="s">
        <v>239</v>
      </c>
      <c r="E7" s="6">
        <f>E6*2</f>
        <v>19179</v>
      </c>
      <c r="F7" s="6">
        <f t="shared" ref="F7:J7" si="0">F6*2</f>
        <v>935</v>
      </c>
      <c r="G7" s="6">
        <f t="shared" si="0"/>
        <v>6211</v>
      </c>
      <c r="H7" s="6">
        <f t="shared" si="0"/>
        <v>105.2</v>
      </c>
      <c r="I7" s="6">
        <f t="shared" si="0"/>
        <v>472.02</v>
      </c>
      <c r="J7" s="6">
        <f t="shared" si="0"/>
        <v>148.36000000000001</v>
      </c>
    </row>
    <row r="8" spans="1:16" ht="50.1" customHeight="1" x14ac:dyDescent="0.4">
      <c r="A8" s="179"/>
      <c r="B8" s="179"/>
      <c r="C8" s="250" t="s">
        <v>240</v>
      </c>
      <c r="D8" s="3" t="s">
        <v>238</v>
      </c>
      <c r="E8" s="6">
        <v>7547.3</v>
      </c>
      <c r="F8" s="6">
        <v>369</v>
      </c>
      <c r="G8" s="6">
        <v>2950.8</v>
      </c>
      <c r="H8" s="6">
        <v>63.8</v>
      </c>
      <c r="I8" s="6">
        <v>181.67</v>
      </c>
      <c r="J8" s="6">
        <v>70.709999999999994</v>
      </c>
    </row>
    <row r="9" spans="1:16" ht="50.1" customHeight="1" x14ac:dyDescent="0.4">
      <c r="A9" s="179"/>
      <c r="B9" s="179"/>
      <c r="C9" s="251"/>
      <c r="D9" s="3" t="s">
        <v>243</v>
      </c>
      <c r="E9" s="6">
        <f>E8*6</f>
        <v>45283.8</v>
      </c>
      <c r="F9" s="6">
        <f t="shared" ref="F9:J9" si="1">F8*6</f>
        <v>2214</v>
      </c>
      <c r="G9" s="6">
        <f t="shared" si="1"/>
        <v>17704.800000000003</v>
      </c>
      <c r="H9" s="6">
        <f t="shared" si="1"/>
        <v>382.79999999999995</v>
      </c>
      <c r="I9" s="6">
        <f t="shared" si="1"/>
        <v>1090.02</v>
      </c>
      <c r="J9" s="6">
        <f t="shared" si="1"/>
        <v>424.26</v>
      </c>
    </row>
    <row r="10" spans="1:16" ht="50.1" customHeight="1" x14ac:dyDescent="0.4">
      <c r="A10" s="179"/>
      <c r="B10" s="179"/>
      <c r="C10" s="3" t="s">
        <v>11</v>
      </c>
      <c r="D10" s="3" t="s">
        <v>244</v>
      </c>
      <c r="E10" s="6">
        <v>5477.3</v>
      </c>
      <c r="F10" s="6">
        <v>282.7</v>
      </c>
      <c r="G10" s="6">
        <v>2518.3000000000002</v>
      </c>
      <c r="H10" s="6">
        <v>42.1</v>
      </c>
      <c r="I10" s="6">
        <v>133.43</v>
      </c>
      <c r="J10" s="6">
        <v>58.43</v>
      </c>
    </row>
    <row r="11" spans="1:16" ht="50.1" customHeight="1" x14ac:dyDescent="0.4">
      <c r="A11" s="179"/>
      <c r="B11" s="179" t="s">
        <v>14</v>
      </c>
      <c r="C11" s="250" t="s">
        <v>241</v>
      </c>
      <c r="D11" s="3" t="s">
        <v>242</v>
      </c>
      <c r="E11" s="6">
        <v>2082.6999999999998</v>
      </c>
      <c r="F11" s="6">
        <v>116.5</v>
      </c>
      <c r="G11" s="6">
        <v>2005</v>
      </c>
      <c r="H11" s="6">
        <v>42.3</v>
      </c>
      <c r="I11" s="6">
        <v>47.9</v>
      </c>
      <c r="J11" s="6">
        <v>48.07</v>
      </c>
    </row>
    <row r="12" spans="1:16" ht="50.1" customHeight="1" x14ac:dyDescent="0.4">
      <c r="A12" s="179"/>
      <c r="B12" s="179"/>
      <c r="C12" s="251"/>
      <c r="D12" s="3" t="s">
        <v>239</v>
      </c>
      <c r="E12" s="6">
        <f>E11*2</f>
        <v>4165.3999999999996</v>
      </c>
      <c r="F12" s="6">
        <f t="shared" ref="F12:J12" si="2">F11*2</f>
        <v>233</v>
      </c>
      <c r="G12" s="6">
        <f t="shared" si="2"/>
        <v>4010</v>
      </c>
      <c r="H12" s="6">
        <f t="shared" si="2"/>
        <v>84.6</v>
      </c>
      <c r="I12" s="6">
        <f t="shared" si="2"/>
        <v>95.8</v>
      </c>
      <c r="J12" s="6">
        <f t="shared" si="2"/>
        <v>96.14</v>
      </c>
    </row>
    <row r="13" spans="1:16" ht="50.1" customHeight="1" x14ac:dyDescent="0.15">
      <c r="A13" s="179"/>
      <c r="B13" s="179"/>
      <c r="C13" s="3" t="s">
        <v>13</v>
      </c>
      <c r="D13" s="3" t="s">
        <v>244</v>
      </c>
      <c r="E13" s="6">
        <v>1832.5</v>
      </c>
      <c r="F13" s="6">
        <v>119.2</v>
      </c>
      <c r="G13" s="6"/>
      <c r="H13" s="6"/>
      <c r="I13" s="6">
        <v>42.72</v>
      </c>
      <c r="J13" s="6"/>
      <c r="P13" s="271"/>
    </row>
    <row r="14" spans="1:16" ht="50.1" customHeight="1" x14ac:dyDescent="0.4">
      <c r="A14" s="175" t="s">
        <v>18</v>
      </c>
      <c r="B14" s="179" t="s">
        <v>0</v>
      </c>
      <c r="C14" s="3" t="s">
        <v>15</v>
      </c>
      <c r="D14" s="3" t="s">
        <v>244</v>
      </c>
      <c r="E14" s="6"/>
      <c r="F14" s="6"/>
      <c r="G14" s="6">
        <v>2754.5195256800002</v>
      </c>
      <c r="H14" s="6">
        <v>63.276000000000003</v>
      </c>
      <c r="I14" s="6"/>
      <c r="J14" s="6">
        <v>39.57</v>
      </c>
    </row>
    <row r="15" spans="1:16" ht="50.1" customHeight="1" x14ac:dyDescent="0.4">
      <c r="A15" s="175"/>
      <c r="B15" s="179"/>
      <c r="C15" s="3" t="s">
        <v>16</v>
      </c>
      <c r="D15" s="3" t="s">
        <v>244</v>
      </c>
      <c r="E15" s="6"/>
      <c r="F15" s="6"/>
      <c r="G15" s="6">
        <v>2235.1000000000004</v>
      </c>
      <c r="H15" s="6">
        <v>65.800000000000011</v>
      </c>
      <c r="I15" s="6"/>
      <c r="J15" s="6">
        <v>49.81</v>
      </c>
    </row>
    <row r="16" spans="1:16" ht="50.1" customHeight="1" x14ac:dyDescent="0.4">
      <c r="A16" s="175"/>
      <c r="B16" s="4" t="s">
        <v>14</v>
      </c>
      <c r="C16" s="3" t="s">
        <v>17</v>
      </c>
      <c r="D16" s="3" t="s">
        <v>244</v>
      </c>
      <c r="E16" s="6"/>
      <c r="F16" s="6"/>
      <c r="G16" s="6">
        <v>3351.4640633800004</v>
      </c>
      <c r="H16" s="6">
        <v>92.168000000000006</v>
      </c>
      <c r="I16" s="6"/>
      <c r="J16" s="6">
        <v>39.270000000000003</v>
      </c>
    </row>
    <row r="17" spans="1:10" ht="50.1" customHeight="1" x14ac:dyDescent="0.4">
      <c r="A17" s="176" t="s">
        <v>19</v>
      </c>
      <c r="B17" s="176"/>
      <c r="C17" s="176"/>
      <c r="D17" s="172"/>
      <c r="E17" s="80">
        <f>E5+E7+E9+E10+E12+E13</f>
        <v>81425.099999999991</v>
      </c>
      <c r="F17" s="80">
        <f>F5+F7+F9+F10+F12+F13</f>
        <v>4066.3999999999996</v>
      </c>
      <c r="G17" s="80">
        <f>G5+G7+G9+G10+G12+G14+G15+G16</f>
        <v>41542.383589060002</v>
      </c>
      <c r="H17" s="80">
        <f>H5+H7+H9+H10+H12+H14+H15+H16</f>
        <v>888.14399999999989</v>
      </c>
      <c r="I17" s="80">
        <f>I5+I7+I9+I10+I12+I13</f>
        <v>1967.74</v>
      </c>
      <c r="J17" s="80">
        <f>J5+J7+J9+J10+J12+J14+J15+J16</f>
        <v>921.6400000000001</v>
      </c>
    </row>
    <row r="18" spans="1:10" x14ac:dyDescent="0.4">
      <c r="A18" s="2"/>
      <c r="B18" s="2"/>
    </row>
  </sheetData>
  <mergeCells count="17">
    <mergeCell ref="C11:C12"/>
    <mergeCell ref="A2:D4"/>
    <mergeCell ref="A14:A16"/>
    <mergeCell ref="A17:C17"/>
    <mergeCell ref="A1:J1"/>
    <mergeCell ref="E3:F3"/>
    <mergeCell ref="G3:H3"/>
    <mergeCell ref="I3:J3"/>
    <mergeCell ref="E2:H2"/>
    <mergeCell ref="I2:J2"/>
    <mergeCell ref="B5:B10"/>
    <mergeCell ref="B11:B13"/>
    <mergeCell ref="A5:A13"/>
    <mergeCell ref="B14:B15"/>
    <mergeCell ref="C6:C7"/>
    <mergeCell ref="C5:D5"/>
    <mergeCell ref="C8:C9"/>
  </mergeCells>
  <phoneticPr fontId="2"/>
  <printOptions horizontalCentered="1" verticalCentered="1"/>
  <pageMargins left="0.39370078740157483" right="0.19685039370078741" top="0.74803149606299213" bottom="0.74803149606299213" header="0.31496062992125984" footer="0.31496062992125984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14B91-5A16-4570-A67B-1E655D6F8F4D}">
  <dimension ref="A1:AI52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G58" sqref="AG58"/>
    </sheetView>
  </sheetViews>
  <sheetFormatPr defaultRowHeight="13.5" x14ac:dyDescent="0.4"/>
  <cols>
    <col min="1" max="34" width="9" style="22"/>
    <col min="35" max="35" width="9.5" style="23" bestFit="1" customWidth="1"/>
    <col min="36" max="16384" width="9" style="22"/>
  </cols>
  <sheetData>
    <row r="1" spans="1:35" x14ac:dyDescent="0.4">
      <c r="A1" s="22" t="s">
        <v>77</v>
      </c>
    </row>
    <row r="2" spans="1:35" x14ac:dyDescent="0.4">
      <c r="A2" s="180"/>
      <c r="B2" s="180"/>
      <c r="C2" s="186" t="s">
        <v>52</v>
      </c>
      <c r="D2" s="187"/>
      <c r="E2" s="188"/>
      <c r="F2" s="186" t="s">
        <v>245</v>
      </c>
      <c r="G2" s="187"/>
      <c r="H2" s="187"/>
      <c r="I2" s="174" t="s">
        <v>238</v>
      </c>
      <c r="J2" s="173" t="s">
        <v>239</v>
      </c>
      <c r="K2" s="186" t="s">
        <v>249</v>
      </c>
      <c r="L2" s="187"/>
      <c r="M2" s="187"/>
      <c r="N2" s="174" t="s">
        <v>238</v>
      </c>
      <c r="O2" s="173" t="s">
        <v>243</v>
      </c>
      <c r="P2" s="189" t="s">
        <v>192</v>
      </c>
      <c r="Q2" s="190"/>
      <c r="R2" s="191"/>
      <c r="S2" s="189" t="s">
        <v>60</v>
      </c>
      <c r="T2" s="190"/>
      <c r="U2" s="191"/>
      <c r="V2" s="189" t="s">
        <v>64</v>
      </c>
      <c r="W2" s="190"/>
      <c r="X2" s="191"/>
      <c r="Y2" s="189" t="s">
        <v>65</v>
      </c>
      <c r="Z2" s="190"/>
      <c r="AA2" s="191"/>
      <c r="AB2" s="192" t="s">
        <v>68</v>
      </c>
      <c r="AC2" s="193"/>
      <c r="AD2" s="194"/>
      <c r="AE2" s="189" t="s">
        <v>74</v>
      </c>
      <c r="AF2" s="190"/>
      <c r="AG2" s="191"/>
      <c r="AH2" s="202" t="s">
        <v>75</v>
      </c>
      <c r="AI2" s="203"/>
    </row>
    <row r="3" spans="1:35" x14ac:dyDescent="0.4">
      <c r="A3" s="181" t="s">
        <v>21</v>
      </c>
      <c r="B3" s="181" t="s">
        <v>22</v>
      </c>
      <c r="C3" s="18" t="s">
        <v>28</v>
      </c>
      <c r="D3" s="18" t="s">
        <v>32</v>
      </c>
      <c r="E3" s="197" t="s">
        <v>19</v>
      </c>
      <c r="F3" s="18" t="s">
        <v>246</v>
      </c>
      <c r="G3" s="18" t="s">
        <v>247</v>
      </c>
      <c r="H3" s="28" t="s">
        <v>32</v>
      </c>
      <c r="I3" s="195" t="s">
        <v>19</v>
      </c>
      <c r="J3" s="195" t="s">
        <v>19</v>
      </c>
      <c r="K3" s="18" t="s">
        <v>246</v>
      </c>
      <c r="L3" s="18" t="s">
        <v>248</v>
      </c>
      <c r="M3" s="28" t="s">
        <v>32</v>
      </c>
      <c r="N3" s="199" t="s">
        <v>19</v>
      </c>
      <c r="O3" s="199" t="s">
        <v>19</v>
      </c>
      <c r="P3" s="11" t="s">
        <v>28</v>
      </c>
      <c r="Q3" s="37" t="s">
        <v>32</v>
      </c>
      <c r="R3" s="200" t="s">
        <v>19</v>
      </c>
      <c r="S3" s="11" t="s">
        <v>28</v>
      </c>
      <c r="T3" s="11" t="s">
        <v>32</v>
      </c>
      <c r="U3" s="195" t="s">
        <v>19</v>
      </c>
      <c r="V3" s="26" t="s">
        <v>28</v>
      </c>
      <c r="W3" s="26" t="s">
        <v>31</v>
      </c>
      <c r="X3" s="195" t="s">
        <v>19</v>
      </c>
      <c r="Y3" s="11" t="s">
        <v>28</v>
      </c>
      <c r="Z3" s="26" t="s">
        <v>31</v>
      </c>
      <c r="AA3" s="195" t="s">
        <v>19</v>
      </c>
      <c r="AB3" s="26" t="s">
        <v>28</v>
      </c>
      <c r="AC3" s="26" t="s">
        <v>31</v>
      </c>
      <c r="AD3" s="195" t="s">
        <v>19</v>
      </c>
      <c r="AE3" s="26" t="s">
        <v>28</v>
      </c>
      <c r="AF3" s="26" t="s">
        <v>31</v>
      </c>
      <c r="AG3" s="199" t="s">
        <v>19</v>
      </c>
      <c r="AH3" s="204"/>
      <c r="AI3" s="205"/>
    </row>
    <row r="4" spans="1:35" x14ac:dyDescent="0.4">
      <c r="A4" s="182"/>
      <c r="B4" s="183"/>
      <c r="C4" s="11" t="s">
        <v>30</v>
      </c>
      <c r="D4" s="11" t="s">
        <v>33</v>
      </c>
      <c r="E4" s="198"/>
      <c r="F4" s="11" t="s">
        <v>30</v>
      </c>
      <c r="G4" s="11" t="s">
        <v>30</v>
      </c>
      <c r="H4" s="21" t="s">
        <v>33</v>
      </c>
      <c r="I4" s="196"/>
      <c r="J4" s="196"/>
      <c r="K4" s="11" t="s">
        <v>30</v>
      </c>
      <c r="L4" s="11" t="s">
        <v>30</v>
      </c>
      <c r="M4" s="21" t="s">
        <v>33</v>
      </c>
      <c r="N4" s="199"/>
      <c r="O4" s="199"/>
      <c r="P4" s="11" t="s">
        <v>30</v>
      </c>
      <c r="Q4" s="29" t="s">
        <v>33</v>
      </c>
      <c r="R4" s="201"/>
      <c r="S4" s="11" t="s">
        <v>30</v>
      </c>
      <c r="T4" s="11" t="s">
        <v>33</v>
      </c>
      <c r="U4" s="196"/>
      <c r="V4" s="11" t="s">
        <v>30</v>
      </c>
      <c r="W4" s="20" t="s">
        <v>63</v>
      </c>
      <c r="X4" s="196"/>
      <c r="Y4" s="11" t="s">
        <v>30</v>
      </c>
      <c r="Z4" s="26" t="s">
        <v>63</v>
      </c>
      <c r="AA4" s="196"/>
      <c r="AB4" s="11" t="s">
        <v>30</v>
      </c>
      <c r="AC4" s="26" t="s">
        <v>63</v>
      </c>
      <c r="AD4" s="196"/>
      <c r="AE4" s="11" t="s">
        <v>30</v>
      </c>
      <c r="AF4" s="26" t="s">
        <v>63</v>
      </c>
      <c r="AG4" s="199"/>
      <c r="AH4" s="47" t="s">
        <v>30</v>
      </c>
      <c r="AI4" s="48" t="s">
        <v>76</v>
      </c>
    </row>
    <row r="5" spans="1:35" ht="30" customHeight="1" x14ac:dyDescent="0.4">
      <c r="A5" s="7" t="s">
        <v>23</v>
      </c>
      <c r="B5" s="9">
        <v>150</v>
      </c>
      <c r="C5" s="53">
        <v>1</v>
      </c>
      <c r="D5" s="106">
        <v>21.7</v>
      </c>
      <c r="E5" s="109">
        <f>ROUNDUP(C5*D5,1)</f>
        <v>21.7</v>
      </c>
      <c r="F5" s="53">
        <v>1</v>
      </c>
      <c r="G5" s="53">
        <f>F5*2</f>
        <v>2</v>
      </c>
      <c r="H5" s="110">
        <v>21.7</v>
      </c>
      <c r="I5" s="109">
        <f>ROUNDUP(F5*H5,1)</f>
        <v>21.7</v>
      </c>
      <c r="J5" s="109">
        <f>I5*2</f>
        <v>43.4</v>
      </c>
      <c r="K5" s="53">
        <v>1</v>
      </c>
      <c r="L5" s="53">
        <f>K5*6</f>
        <v>6</v>
      </c>
      <c r="M5" s="44">
        <v>21.7</v>
      </c>
      <c r="N5" s="109">
        <f>ROUNDUP(K5*M5,1)</f>
        <v>21.7</v>
      </c>
      <c r="O5" s="264">
        <f>N5*6</f>
        <v>130.19999999999999</v>
      </c>
      <c r="P5" s="54">
        <v>2</v>
      </c>
      <c r="Q5" s="44">
        <v>20.3</v>
      </c>
      <c r="R5" s="109">
        <f t="shared" ref="R5:R29" si="0">ROUNDUP(P5*Q5,1)</f>
        <v>40.6</v>
      </c>
      <c r="S5" s="55"/>
      <c r="T5" s="114"/>
      <c r="U5" s="118">
        <f>ROUNDUP(S5*T5,1)</f>
        <v>0</v>
      </c>
      <c r="V5" s="55">
        <v>2</v>
      </c>
      <c r="W5" s="112">
        <v>20.3</v>
      </c>
      <c r="X5" s="109">
        <f>ROUNDUP(V5*W5,1)</f>
        <v>40.6</v>
      </c>
      <c r="Y5" s="56"/>
      <c r="Z5" s="70"/>
      <c r="AA5" s="120">
        <f>ROUNDUP(Y5*Z5,1)</f>
        <v>0</v>
      </c>
      <c r="AB5" s="55"/>
      <c r="AC5" s="70"/>
      <c r="AD5" s="120">
        <f>ROUNDUP(AB5*AC5,1)</f>
        <v>0</v>
      </c>
      <c r="AE5" s="55"/>
      <c r="AF5" s="70"/>
      <c r="AG5" s="120">
        <f>ROUNDUP(AE5*AF5,1)</f>
        <v>0</v>
      </c>
      <c r="AH5" s="52">
        <f>C5+G5+L5+P5+S5+V5+Y5+AB5+AE5</f>
        <v>13</v>
      </c>
      <c r="AI5" s="74">
        <f>E5+I5+N5+R5+U5+X5+AA5+AD5+AG5</f>
        <v>146.29999999999998</v>
      </c>
    </row>
    <row r="6" spans="1:35" ht="30" customHeight="1" x14ac:dyDescent="0.4">
      <c r="A6" s="7" t="s">
        <v>23</v>
      </c>
      <c r="B6" s="8">
        <v>400</v>
      </c>
      <c r="C6" s="53"/>
      <c r="D6" s="106"/>
      <c r="E6" s="109">
        <f t="shared" ref="E6:E29" si="1">ROUNDUP(C6*D6,1)</f>
        <v>0</v>
      </c>
      <c r="F6" s="53"/>
      <c r="G6" s="53">
        <f t="shared" ref="G6:G29" si="2">F6*2</f>
        <v>0</v>
      </c>
      <c r="H6" s="110"/>
      <c r="I6" s="109">
        <f t="shared" ref="I6:I29" si="3">ROUNDUP(F6*H6,1)</f>
        <v>0</v>
      </c>
      <c r="J6" s="109">
        <f t="shared" ref="J6:J29" si="4">I6*2</f>
        <v>0</v>
      </c>
      <c r="K6" s="53"/>
      <c r="L6" s="53">
        <f t="shared" ref="L6:L29" si="5">K6*6</f>
        <v>0</v>
      </c>
      <c r="M6" s="44"/>
      <c r="N6" s="109">
        <f t="shared" ref="N6:N29" si="6">ROUNDUP(K6*M6,1)</f>
        <v>0</v>
      </c>
      <c r="O6" s="264">
        <f t="shared" ref="O6:O29" si="7">N6*6</f>
        <v>0</v>
      </c>
      <c r="P6" s="54"/>
      <c r="Q6" s="44"/>
      <c r="R6" s="109">
        <f t="shared" si="0"/>
        <v>0</v>
      </c>
      <c r="S6" s="53">
        <v>2</v>
      </c>
      <c r="T6" s="114">
        <v>20.3</v>
      </c>
      <c r="U6" s="118">
        <f t="shared" ref="U6:U29" si="8">ROUNDUP(S6*T6,1)</f>
        <v>40.6</v>
      </c>
      <c r="V6" s="55"/>
      <c r="W6" s="112"/>
      <c r="X6" s="109">
        <f t="shared" ref="X6:X28" si="9">ROUNDUP(V6*W6,1)</f>
        <v>0</v>
      </c>
      <c r="Y6" s="56"/>
      <c r="Z6" s="70"/>
      <c r="AA6" s="120">
        <f t="shared" ref="AA6:AA29" si="10">ROUNDUP(Y6*Z6,1)</f>
        <v>0</v>
      </c>
      <c r="AB6" s="55"/>
      <c r="AC6" s="70"/>
      <c r="AD6" s="120">
        <f t="shared" ref="AD6:AD29" si="11">ROUNDUP(AB6*AC6,1)</f>
        <v>0</v>
      </c>
      <c r="AE6" s="55"/>
      <c r="AF6" s="70"/>
      <c r="AG6" s="120">
        <f t="shared" ref="AG6:AG29" si="12">ROUNDUP(AE6*AF6,1)</f>
        <v>0</v>
      </c>
      <c r="AH6" s="52">
        <f t="shared" ref="AH6:AH29" si="13">C6+G6+L6+P6+S6+V6+Y6+AB6+AE6</f>
        <v>2</v>
      </c>
      <c r="AI6" s="74">
        <f t="shared" ref="AI6:AI29" si="14">E6+I6+N6+R6+U6+X6+AA6+AD6+AG6</f>
        <v>40.6</v>
      </c>
    </row>
    <row r="7" spans="1:35" ht="30" customHeight="1" x14ac:dyDescent="0.4">
      <c r="A7" s="7" t="s">
        <v>23</v>
      </c>
      <c r="B7" s="14">
        <v>500</v>
      </c>
      <c r="C7" s="57"/>
      <c r="D7" s="107"/>
      <c r="E7" s="109">
        <f t="shared" si="1"/>
        <v>0</v>
      </c>
      <c r="F7" s="57"/>
      <c r="G7" s="53">
        <f t="shared" si="2"/>
        <v>0</v>
      </c>
      <c r="H7" s="111"/>
      <c r="I7" s="109">
        <f t="shared" si="3"/>
        <v>0</v>
      </c>
      <c r="J7" s="109">
        <f t="shared" si="4"/>
        <v>0</v>
      </c>
      <c r="K7" s="57"/>
      <c r="L7" s="53">
        <f t="shared" si="5"/>
        <v>0</v>
      </c>
      <c r="M7" s="69"/>
      <c r="N7" s="109">
        <f t="shared" si="6"/>
        <v>0</v>
      </c>
      <c r="O7" s="264">
        <f t="shared" si="7"/>
        <v>0</v>
      </c>
      <c r="P7" s="58"/>
      <c r="Q7" s="69"/>
      <c r="R7" s="109">
        <f t="shared" si="0"/>
        <v>0</v>
      </c>
      <c r="S7" s="57"/>
      <c r="T7" s="115"/>
      <c r="U7" s="118">
        <f t="shared" si="8"/>
        <v>0</v>
      </c>
      <c r="V7" s="59"/>
      <c r="W7" s="119"/>
      <c r="X7" s="109">
        <f t="shared" si="9"/>
        <v>0</v>
      </c>
      <c r="Y7" s="60"/>
      <c r="Z7" s="72"/>
      <c r="AA7" s="120">
        <f t="shared" si="10"/>
        <v>0</v>
      </c>
      <c r="AB7" s="59">
        <v>2</v>
      </c>
      <c r="AC7" s="72">
        <v>27.3</v>
      </c>
      <c r="AD7" s="120">
        <f t="shared" si="11"/>
        <v>54.6</v>
      </c>
      <c r="AE7" s="59"/>
      <c r="AF7" s="72"/>
      <c r="AG7" s="120">
        <f t="shared" si="12"/>
        <v>0</v>
      </c>
      <c r="AH7" s="52">
        <f t="shared" si="13"/>
        <v>2</v>
      </c>
      <c r="AI7" s="74">
        <f t="shared" si="14"/>
        <v>54.6</v>
      </c>
    </row>
    <row r="8" spans="1:35" ht="30" customHeight="1" x14ac:dyDescent="0.4">
      <c r="A8" s="15" t="s">
        <v>23</v>
      </c>
      <c r="B8" s="12">
        <v>600</v>
      </c>
      <c r="C8" s="53"/>
      <c r="D8" s="106"/>
      <c r="E8" s="109">
        <f t="shared" si="1"/>
        <v>0</v>
      </c>
      <c r="F8" s="53"/>
      <c r="G8" s="53">
        <f t="shared" si="2"/>
        <v>0</v>
      </c>
      <c r="H8" s="110"/>
      <c r="I8" s="109">
        <f t="shared" si="3"/>
        <v>0</v>
      </c>
      <c r="J8" s="109">
        <f t="shared" si="4"/>
        <v>0</v>
      </c>
      <c r="K8" s="53"/>
      <c r="L8" s="53">
        <f t="shared" si="5"/>
        <v>0</v>
      </c>
      <c r="M8" s="44"/>
      <c r="N8" s="109">
        <f t="shared" si="6"/>
        <v>0</v>
      </c>
      <c r="O8" s="264">
        <f t="shared" si="7"/>
        <v>0</v>
      </c>
      <c r="P8" s="53"/>
      <c r="Q8" s="44"/>
      <c r="R8" s="109">
        <f t="shared" si="0"/>
        <v>0</v>
      </c>
      <c r="S8" s="53"/>
      <c r="T8" s="112"/>
      <c r="U8" s="118">
        <f t="shared" si="8"/>
        <v>0</v>
      </c>
      <c r="V8" s="55"/>
      <c r="W8" s="112"/>
      <c r="X8" s="109">
        <f t="shared" si="9"/>
        <v>0</v>
      </c>
      <c r="Y8" s="56">
        <v>1</v>
      </c>
      <c r="Z8" s="70">
        <v>30.2</v>
      </c>
      <c r="AA8" s="120">
        <f t="shared" si="10"/>
        <v>30.2</v>
      </c>
      <c r="AB8" s="55"/>
      <c r="AC8" s="70"/>
      <c r="AD8" s="120">
        <f t="shared" si="11"/>
        <v>0</v>
      </c>
      <c r="AE8" s="55">
        <v>1</v>
      </c>
      <c r="AF8" s="70">
        <v>30.2</v>
      </c>
      <c r="AG8" s="120">
        <f t="shared" si="12"/>
        <v>30.2</v>
      </c>
      <c r="AH8" s="52">
        <f t="shared" si="13"/>
        <v>2</v>
      </c>
      <c r="AI8" s="74">
        <f t="shared" si="14"/>
        <v>60.4</v>
      </c>
    </row>
    <row r="9" spans="1:35" ht="30" customHeight="1" x14ac:dyDescent="0.4">
      <c r="A9" s="15" t="s">
        <v>24</v>
      </c>
      <c r="B9" s="12">
        <v>800</v>
      </c>
      <c r="C9" s="53">
        <v>18</v>
      </c>
      <c r="D9" s="106">
        <v>39</v>
      </c>
      <c r="E9" s="109">
        <f t="shared" si="1"/>
        <v>702</v>
      </c>
      <c r="F9" s="53">
        <v>42</v>
      </c>
      <c r="G9" s="53">
        <f t="shared" si="2"/>
        <v>84</v>
      </c>
      <c r="H9" s="110">
        <v>39</v>
      </c>
      <c r="I9" s="109">
        <f t="shared" si="3"/>
        <v>1638</v>
      </c>
      <c r="J9" s="109">
        <f t="shared" si="4"/>
        <v>3276</v>
      </c>
      <c r="K9" s="53">
        <v>38</v>
      </c>
      <c r="L9" s="53">
        <f t="shared" si="5"/>
        <v>228</v>
      </c>
      <c r="M9" s="44">
        <v>39</v>
      </c>
      <c r="N9" s="109">
        <f t="shared" si="6"/>
        <v>1482</v>
      </c>
      <c r="O9" s="264">
        <f t="shared" si="7"/>
        <v>8892</v>
      </c>
      <c r="P9" s="53">
        <v>9</v>
      </c>
      <c r="Q9" s="44">
        <v>36.5</v>
      </c>
      <c r="R9" s="109">
        <f t="shared" si="0"/>
        <v>328.5</v>
      </c>
      <c r="S9" s="53">
        <v>25</v>
      </c>
      <c r="T9" s="112">
        <v>36.299999999999997</v>
      </c>
      <c r="U9" s="118">
        <f t="shared" si="8"/>
        <v>907.5</v>
      </c>
      <c r="V9" s="55">
        <v>7</v>
      </c>
      <c r="W9" s="112">
        <v>36.5</v>
      </c>
      <c r="X9" s="109">
        <f t="shared" si="9"/>
        <v>255.5</v>
      </c>
      <c r="Y9" s="56">
        <v>10</v>
      </c>
      <c r="Z9" s="70">
        <v>31.4</v>
      </c>
      <c r="AA9" s="120">
        <f t="shared" si="10"/>
        <v>314</v>
      </c>
      <c r="AB9" s="55">
        <v>32</v>
      </c>
      <c r="AC9" s="70">
        <v>31.4</v>
      </c>
      <c r="AD9" s="120">
        <f t="shared" si="11"/>
        <v>1004.8</v>
      </c>
      <c r="AE9" s="55">
        <v>10</v>
      </c>
      <c r="AF9" s="70">
        <v>31.4</v>
      </c>
      <c r="AG9" s="120">
        <f t="shared" si="12"/>
        <v>314</v>
      </c>
      <c r="AH9" s="52">
        <f t="shared" si="13"/>
        <v>423</v>
      </c>
      <c r="AI9" s="74">
        <f t="shared" si="14"/>
        <v>6946.3</v>
      </c>
    </row>
    <row r="10" spans="1:35" ht="30" customHeight="1" x14ac:dyDescent="0.4">
      <c r="A10" s="15" t="s">
        <v>24</v>
      </c>
      <c r="B10" s="12">
        <v>750</v>
      </c>
      <c r="C10" s="53">
        <v>20</v>
      </c>
      <c r="D10" s="106">
        <v>37.299999999999997</v>
      </c>
      <c r="E10" s="109">
        <f t="shared" si="1"/>
        <v>746</v>
      </c>
      <c r="F10" s="55"/>
      <c r="G10" s="53">
        <f t="shared" si="2"/>
        <v>0</v>
      </c>
      <c r="H10" s="112"/>
      <c r="I10" s="109">
        <f t="shared" si="3"/>
        <v>0</v>
      </c>
      <c r="J10" s="109">
        <f t="shared" si="4"/>
        <v>0</v>
      </c>
      <c r="K10" s="55"/>
      <c r="L10" s="53">
        <f t="shared" si="5"/>
        <v>0</v>
      </c>
      <c r="M10" s="70"/>
      <c r="N10" s="109">
        <f t="shared" si="6"/>
        <v>0</v>
      </c>
      <c r="O10" s="264">
        <f t="shared" si="7"/>
        <v>0</v>
      </c>
      <c r="P10" s="53">
        <v>21</v>
      </c>
      <c r="Q10" s="44">
        <v>34.9</v>
      </c>
      <c r="R10" s="109">
        <f t="shared" si="0"/>
        <v>732.9</v>
      </c>
      <c r="S10" s="55"/>
      <c r="T10" s="112"/>
      <c r="U10" s="118">
        <f t="shared" si="8"/>
        <v>0</v>
      </c>
      <c r="V10" s="55">
        <v>1</v>
      </c>
      <c r="W10" s="112">
        <v>34.9</v>
      </c>
      <c r="X10" s="109">
        <f t="shared" si="9"/>
        <v>34.9</v>
      </c>
      <c r="Y10" s="56"/>
      <c r="Z10" s="70"/>
      <c r="AA10" s="120">
        <f t="shared" si="10"/>
        <v>0</v>
      </c>
      <c r="AB10" s="55"/>
      <c r="AC10" s="70"/>
      <c r="AD10" s="120">
        <f t="shared" si="11"/>
        <v>0</v>
      </c>
      <c r="AE10" s="55"/>
      <c r="AF10" s="70"/>
      <c r="AG10" s="120">
        <f t="shared" si="12"/>
        <v>0</v>
      </c>
      <c r="AH10" s="52">
        <f t="shared" si="13"/>
        <v>42</v>
      </c>
      <c r="AI10" s="74">
        <f t="shared" si="14"/>
        <v>1513.8000000000002</v>
      </c>
    </row>
    <row r="11" spans="1:35" ht="30" customHeight="1" x14ac:dyDescent="0.4">
      <c r="A11" s="15" t="s">
        <v>24</v>
      </c>
      <c r="B11" s="12">
        <v>700</v>
      </c>
      <c r="C11" s="53"/>
      <c r="D11" s="106"/>
      <c r="E11" s="109">
        <f t="shared" si="1"/>
        <v>0</v>
      </c>
      <c r="F11" s="53">
        <v>2</v>
      </c>
      <c r="G11" s="53">
        <f t="shared" si="2"/>
        <v>4</v>
      </c>
      <c r="H11" s="110">
        <v>35.1</v>
      </c>
      <c r="I11" s="109">
        <f t="shared" si="3"/>
        <v>70.2</v>
      </c>
      <c r="J11" s="109">
        <f t="shared" si="4"/>
        <v>140.4</v>
      </c>
      <c r="K11" s="55"/>
      <c r="L11" s="53">
        <f t="shared" si="5"/>
        <v>0</v>
      </c>
      <c r="M11" s="112"/>
      <c r="N11" s="109">
        <f t="shared" si="6"/>
        <v>0</v>
      </c>
      <c r="O11" s="264">
        <f t="shared" si="7"/>
        <v>0</v>
      </c>
      <c r="P11" s="53">
        <v>4</v>
      </c>
      <c r="Q11" s="110">
        <v>32.9</v>
      </c>
      <c r="R11" s="109">
        <f t="shared" si="0"/>
        <v>131.6</v>
      </c>
      <c r="S11" s="55"/>
      <c r="T11" s="112"/>
      <c r="U11" s="118">
        <f t="shared" si="8"/>
        <v>0</v>
      </c>
      <c r="V11" s="55">
        <v>14</v>
      </c>
      <c r="W11" s="112">
        <v>32.9</v>
      </c>
      <c r="X11" s="109">
        <f t="shared" si="9"/>
        <v>460.6</v>
      </c>
      <c r="Y11" s="56"/>
      <c r="Z11" s="70"/>
      <c r="AA11" s="120">
        <f t="shared" si="10"/>
        <v>0</v>
      </c>
      <c r="AB11" s="55"/>
      <c r="AC11" s="70"/>
      <c r="AD11" s="120">
        <f t="shared" si="11"/>
        <v>0</v>
      </c>
      <c r="AE11" s="55"/>
      <c r="AF11" s="70"/>
      <c r="AG11" s="120">
        <f t="shared" si="12"/>
        <v>0</v>
      </c>
      <c r="AH11" s="52">
        <f t="shared" si="13"/>
        <v>22</v>
      </c>
      <c r="AI11" s="74">
        <f t="shared" si="14"/>
        <v>662.40000000000009</v>
      </c>
    </row>
    <row r="12" spans="1:35" ht="30" customHeight="1" x14ac:dyDescent="0.4">
      <c r="A12" s="15" t="s">
        <v>24</v>
      </c>
      <c r="B12" s="12">
        <v>650</v>
      </c>
      <c r="C12" s="53"/>
      <c r="D12" s="106"/>
      <c r="E12" s="109">
        <f t="shared" si="1"/>
        <v>0</v>
      </c>
      <c r="F12" s="53"/>
      <c r="G12" s="53">
        <f t="shared" si="2"/>
        <v>0</v>
      </c>
      <c r="H12" s="110"/>
      <c r="I12" s="109">
        <f t="shared" si="3"/>
        <v>0</v>
      </c>
      <c r="J12" s="109">
        <f t="shared" si="4"/>
        <v>0</v>
      </c>
      <c r="K12" s="53">
        <v>2</v>
      </c>
      <c r="L12" s="53">
        <f t="shared" si="5"/>
        <v>12</v>
      </c>
      <c r="M12" s="110">
        <v>33.200000000000003</v>
      </c>
      <c r="N12" s="109">
        <f t="shared" si="6"/>
        <v>66.400000000000006</v>
      </c>
      <c r="O12" s="264">
        <f t="shared" si="7"/>
        <v>398.40000000000003</v>
      </c>
      <c r="P12" s="55"/>
      <c r="Q12" s="112"/>
      <c r="R12" s="109">
        <f t="shared" si="0"/>
        <v>0</v>
      </c>
      <c r="S12" s="55"/>
      <c r="T12" s="112"/>
      <c r="U12" s="118">
        <f t="shared" si="8"/>
        <v>0</v>
      </c>
      <c r="V12" s="55">
        <v>2</v>
      </c>
      <c r="W12" s="112">
        <v>31.1</v>
      </c>
      <c r="X12" s="109">
        <f t="shared" si="9"/>
        <v>62.2</v>
      </c>
      <c r="Y12" s="56"/>
      <c r="Z12" s="70"/>
      <c r="AA12" s="120">
        <f t="shared" si="10"/>
        <v>0</v>
      </c>
      <c r="AB12" s="55"/>
      <c r="AC12" s="70"/>
      <c r="AD12" s="120">
        <f t="shared" si="11"/>
        <v>0</v>
      </c>
      <c r="AE12" s="55"/>
      <c r="AF12" s="70"/>
      <c r="AG12" s="120">
        <f t="shared" si="12"/>
        <v>0</v>
      </c>
      <c r="AH12" s="52">
        <f t="shared" si="13"/>
        <v>14</v>
      </c>
      <c r="AI12" s="74">
        <f t="shared" si="14"/>
        <v>128.60000000000002</v>
      </c>
    </row>
    <row r="13" spans="1:35" ht="30" customHeight="1" x14ac:dyDescent="0.4">
      <c r="A13" s="15" t="s">
        <v>24</v>
      </c>
      <c r="B13" s="12">
        <v>600</v>
      </c>
      <c r="C13" s="53"/>
      <c r="D13" s="106"/>
      <c r="E13" s="109">
        <f t="shared" si="1"/>
        <v>0</v>
      </c>
      <c r="F13" s="53"/>
      <c r="G13" s="53">
        <f t="shared" si="2"/>
        <v>0</v>
      </c>
      <c r="H13" s="110"/>
      <c r="I13" s="109">
        <f t="shared" si="3"/>
        <v>0</v>
      </c>
      <c r="J13" s="109">
        <f t="shared" si="4"/>
        <v>0</v>
      </c>
      <c r="K13" s="53"/>
      <c r="L13" s="53">
        <f t="shared" si="5"/>
        <v>0</v>
      </c>
      <c r="M13" s="110"/>
      <c r="N13" s="109">
        <f t="shared" si="6"/>
        <v>0</v>
      </c>
      <c r="O13" s="264">
        <f t="shared" si="7"/>
        <v>0</v>
      </c>
      <c r="P13" s="55"/>
      <c r="Q13" s="112"/>
      <c r="R13" s="109">
        <f t="shared" si="0"/>
        <v>0</v>
      </c>
      <c r="S13" s="55"/>
      <c r="T13" s="112"/>
      <c r="U13" s="118">
        <f t="shared" si="8"/>
        <v>0</v>
      </c>
      <c r="V13" s="55">
        <v>2</v>
      </c>
      <c r="W13" s="112">
        <v>29.4</v>
      </c>
      <c r="X13" s="109">
        <f t="shared" si="9"/>
        <v>58.8</v>
      </c>
      <c r="Y13" s="56"/>
      <c r="Z13" s="70"/>
      <c r="AA13" s="120">
        <f t="shared" si="10"/>
        <v>0</v>
      </c>
      <c r="AB13" s="55"/>
      <c r="AC13" s="70"/>
      <c r="AD13" s="120">
        <f t="shared" si="11"/>
        <v>0</v>
      </c>
      <c r="AE13" s="55"/>
      <c r="AF13" s="70"/>
      <c r="AG13" s="120">
        <f t="shared" si="12"/>
        <v>0</v>
      </c>
      <c r="AH13" s="52">
        <f t="shared" si="13"/>
        <v>2</v>
      </c>
      <c r="AI13" s="74">
        <f t="shared" si="14"/>
        <v>58.8</v>
      </c>
    </row>
    <row r="14" spans="1:35" ht="30" customHeight="1" x14ac:dyDescent="0.4">
      <c r="A14" s="15" t="s">
        <v>24</v>
      </c>
      <c r="B14" s="12">
        <v>500</v>
      </c>
      <c r="C14" s="53">
        <v>2</v>
      </c>
      <c r="D14" s="106">
        <v>27.8</v>
      </c>
      <c r="E14" s="109">
        <f t="shared" si="1"/>
        <v>55.6</v>
      </c>
      <c r="F14" s="55"/>
      <c r="G14" s="53">
        <f t="shared" si="2"/>
        <v>0</v>
      </c>
      <c r="H14" s="112"/>
      <c r="I14" s="109">
        <f t="shared" si="3"/>
        <v>0</v>
      </c>
      <c r="J14" s="109">
        <f t="shared" si="4"/>
        <v>0</v>
      </c>
      <c r="K14" s="55"/>
      <c r="L14" s="53">
        <f t="shared" si="5"/>
        <v>0</v>
      </c>
      <c r="M14" s="112"/>
      <c r="N14" s="109">
        <f t="shared" si="6"/>
        <v>0</v>
      </c>
      <c r="O14" s="264">
        <f t="shared" si="7"/>
        <v>0</v>
      </c>
      <c r="P14" s="53">
        <v>2</v>
      </c>
      <c r="Q14" s="110">
        <v>26</v>
      </c>
      <c r="R14" s="109">
        <f t="shared" si="0"/>
        <v>52</v>
      </c>
      <c r="S14" s="55"/>
      <c r="T14" s="112"/>
      <c r="U14" s="118">
        <f t="shared" si="8"/>
        <v>0</v>
      </c>
      <c r="V14" s="55">
        <v>2</v>
      </c>
      <c r="W14" s="112">
        <v>26</v>
      </c>
      <c r="X14" s="109">
        <f t="shared" si="9"/>
        <v>52</v>
      </c>
      <c r="Y14" s="56"/>
      <c r="Z14" s="70"/>
      <c r="AA14" s="120">
        <f t="shared" si="10"/>
        <v>0</v>
      </c>
      <c r="AB14" s="55"/>
      <c r="AC14" s="70"/>
      <c r="AD14" s="120">
        <f t="shared" si="11"/>
        <v>0</v>
      </c>
      <c r="AE14" s="55"/>
      <c r="AF14" s="70"/>
      <c r="AG14" s="120">
        <f t="shared" si="12"/>
        <v>0</v>
      </c>
      <c r="AH14" s="52">
        <f t="shared" si="13"/>
        <v>6</v>
      </c>
      <c r="AI14" s="74">
        <f t="shared" si="14"/>
        <v>159.6</v>
      </c>
    </row>
    <row r="15" spans="1:35" ht="30" customHeight="1" x14ac:dyDescent="0.4">
      <c r="A15" s="15" t="s">
        <v>24</v>
      </c>
      <c r="B15" s="12">
        <v>450</v>
      </c>
      <c r="C15" s="53"/>
      <c r="D15" s="106"/>
      <c r="E15" s="109">
        <f t="shared" si="1"/>
        <v>0</v>
      </c>
      <c r="F15" s="55"/>
      <c r="G15" s="53">
        <f t="shared" si="2"/>
        <v>0</v>
      </c>
      <c r="H15" s="112"/>
      <c r="I15" s="109">
        <f t="shared" si="3"/>
        <v>0</v>
      </c>
      <c r="J15" s="109">
        <f t="shared" si="4"/>
        <v>0</v>
      </c>
      <c r="K15" s="53">
        <v>4</v>
      </c>
      <c r="L15" s="53">
        <f t="shared" si="5"/>
        <v>24</v>
      </c>
      <c r="M15" s="110">
        <v>25.7</v>
      </c>
      <c r="N15" s="109">
        <f t="shared" si="6"/>
        <v>102.8</v>
      </c>
      <c r="O15" s="264">
        <f t="shared" si="7"/>
        <v>616.79999999999995</v>
      </c>
      <c r="P15" s="55"/>
      <c r="Q15" s="112"/>
      <c r="R15" s="109">
        <f t="shared" si="0"/>
        <v>0</v>
      </c>
      <c r="S15" s="55"/>
      <c r="T15" s="112"/>
      <c r="U15" s="118">
        <f t="shared" si="8"/>
        <v>0</v>
      </c>
      <c r="V15" s="55"/>
      <c r="W15" s="112"/>
      <c r="X15" s="109">
        <f t="shared" si="9"/>
        <v>0</v>
      </c>
      <c r="Y15" s="56">
        <v>2</v>
      </c>
      <c r="Z15" s="70">
        <v>20.7</v>
      </c>
      <c r="AA15" s="120">
        <f t="shared" si="10"/>
        <v>41.4</v>
      </c>
      <c r="AB15" s="55"/>
      <c r="AC15" s="70"/>
      <c r="AD15" s="120">
        <f t="shared" si="11"/>
        <v>0</v>
      </c>
      <c r="AE15" s="55">
        <v>2</v>
      </c>
      <c r="AF15" s="70">
        <v>20.7</v>
      </c>
      <c r="AG15" s="120">
        <f t="shared" si="12"/>
        <v>41.4</v>
      </c>
      <c r="AH15" s="52">
        <f t="shared" si="13"/>
        <v>28</v>
      </c>
      <c r="AI15" s="74">
        <f t="shared" si="14"/>
        <v>185.6</v>
      </c>
    </row>
    <row r="16" spans="1:35" s="24" customFormat="1" ht="30" customHeight="1" x14ac:dyDescent="0.4">
      <c r="A16" s="30" t="s">
        <v>24</v>
      </c>
      <c r="B16" s="19">
        <v>400</v>
      </c>
      <c r="C16" s="61">
        <v>2</v>
      </c>
      <c r="D16" s="108">
        <v>23.9</v>
      </c>
      <c r="E16" s="109">
        <f t="shared" si="1"/>
        <v>47.8</v>
      </c>
      <c r="F16" s="61">
        <v>2</v>
      </c>
      <c r="G16" s="53">
        <f t="shared" si="2"/>
        <v>4</v>
      </c>
      <c r="H16" s="113">
        <v>23.9</v>
      </c>
      <c r="I16" s="109">
        <f t="shared" si="3"/>
        <v>47.8</v>
      </c>
      <c r="J16" s="109">
        <f t="shared" si="4"/>
        <v>95.6</v>
      </c>
      <c r="K16" s="61">
        <v>2</v>
      </c>
      <c r="L16" s="53">
        <f t="shared" si="5"/>
        <v>12</v>
      </c>
      <c r="M16" s="113">
        <v>23.9</v>
      </c>
      <c r="N16" s="109">
        <f t="shared" si="6"/>
        <v>47.8</v>
      </c>
      <c r="O16" s="264">
        <f t="shared" si="7"/>
        <v>286.79999999999995</v>
      </c>
      <c r="P16" s="61">
        <v>1</v>
      </c>
      <c r="Q16" s="113">
        <v>22.4</v>
      </c>
      <c r="R16" s="109">
        <f t="shared" si="0"/>
        <v>22.4</v>
      </c>
      <c r="S16" s="62"/>
      <c r="T16" s="116"/>
      <c r="U16" s="118">
        <f t="shared" si="8"/>
        <v>0</v>
      </c>
      <c r="V16" s="62"/>
      <c r="W16" s="116"/>
      <c r="X16" s="109">
        <f t="shared" si="9"/>
        <v>0</v>
      </c>
      <c r="Y16" s="63"/>
      <c r="Z16" s="71"/>
      <c r="AA16" s="120">
        <f t="shared" si="10"/>
        <v>0</v>
      </c>
      <c r="AB16" s="55">
        <v>4</v>
      </c>
      <c r="AC16" s="70">
        <v>19.3</v>
      </c>
      <c r="AD16" s="120">
        <f t="shared" si="11"/>
        <v>77.2</v>
      </c>
      <c r="AE16" s="62"/>
      <c r="AF16" s="71"/>
      <c r="AG16" s="120">
        <f t="shared" si="12"/>
        <v>0</v>
      </c>
      <c r="AH16" s="52">
        <f t="shared" si="13"/>
        <v>23</v>
      </c>
      <c r="AI16" s="74">
        <f t="shared" si="14"/>
        <v>243</v>
      </c>
    </row>
    <row r="17" spans="1:35" s="24" customFormat="1" ht="30" customHeight="1" x14ac:dyDescent="0.4">
      <c r="A17" s="15" t="s">
        <v>24</v>
      </c>
      <c r="B17" s="12">
        <v>350</v>
      </c>
      <c r="C17" s="61"/>
      <c r="D17" s="108"/>
      <c r="E17" s="109">
        <f t="shared" si="1"/>
        <v>0</v>
      </c>
      <c r="F17" s="61"/>
      <c r="G17" s="53">
        <f t="shared" si="2"/>
        <v>0</v>
      </c>
      <c r="H17" s="113"/>
      <c r="I17" s="109">
        <f t="shared" si="3"/>
        <v>0</v>
      </c>
      <c r="J17" s="109">
        <f t="shared" si="4"/>
        <v>0</v>
      </c>
      <c r="K17" s="61"/>
      <c r="L17" s="53">
        <f t="shared" si="5"/>
        <v>0</v>
      </c>
      <c r="M17" s="113"/>
      <c r="N17" s="109">
        <f t="shared" si="6"/>
        <v>0</v>
      </c>
      <c r="O17" s="264">
        <f t="shared" si="7"/>
        <v>0</v>
      </c>
      <c r="P17" s="61"/>
      <c r="Q17" s="113"/>
      <c r="R17" s="109">
        <f t="shared" si="0"/>
        <v>0</v>
      </c>
      <c r="S17" s="62"/>
      <c r="T17" s="116"/>
      <c r="U17" s="118">
        <f t="shared" si="8"/>
        <v>0</v>
      </c>
      <c r="V17" s="62"/>
      <c r="W17" s="116"/>
      <c r="X17" s="109">
        <f t="shared" si="9"/>
        <v>0</v>
      </c>
      <c r="Y17" s="56">
        <v>2</v>
      </c>
      <c r="Z17" s="70">
        <v>17.7</v>
      </c>
      <c r="AA17" s="120">
        <f t="shared" si="10"/>
        <v>35.4</v>
      </c>
      <c r="AB17" s="62"/>
      <c r="AC17" s="71"/>
      <c r="AD17" s="120">
        <f t="shared" si="11"/>
        <v>0</v>
      </c>
      <c r="AE17" s="55">
        <v>2</v>
      </c>
      <c r="AF17" s="70">
        <v>17.7</v>
      </c>
      <c r="AG17" s="120">
        <f t="shared" si="12"/>
        <v>35.4</v>
      </c>
      <c r="AH17" s="52">
        <f t="shared" si="13"/>
        <v>4</v>
      </c>
      <c r="AI17" s="74">
        <f t="shared" si="14"/>
        <v>70.8</v>
      </c>
    </row>
    <row r="18" spans="1:35" s="24" customFormat="1" ht="30" customHeight="1" x14ac:dyDescent="0.4">
      <c r="A18" s="15" t="s">
        <v>24</v>
      </c>
      <c r="B18" s="12">
        <v>300</v>
      </c>
      <c r="C18" s="61"/>
      <c r="D18" s="108"/>
      <c r="E18" s="109">
        <f t="shared" si="1"/>
        <v>0</v>
      </c>
      <c r="F18" s="61"/>
      <c r="G18" s="53">
        <f t="shared" si="2"/>
        <v>0</v>
      </c>
      <c r="H18" s="113"/>
      <c r="I18" s="109">
        <f t="shared" si="3"/>
        <v>0</v>
      </c>
      <c r="J18" s="109">
        <f t="shared" si="4"/>
        <v>0</v>
      </c>
      <c r="K18" s="61"/>
      <c r="L18" s="53">
        <f t="shared" si="5"/>
        <v>0</v>
      </c>
      <c r="M18" s="113"/>
      <c r="N18" s="109">
        <f t="shared" si="6"/>
        <v>0</v>
      </c>
      <c r="O18" s="264">
        <f t="shared" si="7"/>
        <v>0</v>
      </c>
      <c r="P18" s="61"/>
      <c r="Q18" s="113"/>
      <c r="R18" s="109">
        <f t="shared" si="0"/>
        <v>0</v>
      </c>
      <c r="S18" s="62"/>
      <c r="T18" s="116"/>
      <c r="U18" s="118">
        <f t="shared" si="8"/>
        <v>0</v>
      </c>
      <c r="V18" s="62">
        <v>1</v>
      </c>
      <c r="W18" s="116">
        <v>18.8</v>
      </c>
      <c r="X18" s="109">
        <f t="shared" si="9"/>
        <v>18.8</v>
      </c>
      <c r="Y18" s="63"/>
      <c r="Z18" s="71"/>
      <c r="AA18" s="120">
        <f t="shared" si="10"/>
        <v>0</v>
      </c>
      <c r="AB18" s="62"/>
      <c r="AC18" s="71"/>
      <c r="AD18" s="120">
        <f t="shared" si="11"/>
        <v>0</v>
      </c>
      <c r="AE18" s="62"/>
      <c r="AF18" s="71"/>
      <c r="AG18" s="120">
        <f t="shared" si="12"/>
        <v>0</v>
      </c>
      <c r="AH18" s="52">
        <f t="shared" si="13"/>
        <v>1</v>
      </c>
      <c r="AI18" s="74">
        <f t="shared" si="14"/>
        <v>18.8</v>
      </c>
    </row>
    <row r="19" spans="1:35" ht="30" customHeight="1" x14ac:dyDescent="0.4">
      <c r="A19" s="15" t="s">
        <v>24</v>
      </c>
      <c r="B19" s="12">
        <v>250</v>
      </c>
      <c r="C19" s="53">
        <v>4</v>
      </c>
      <c r="D19" s="106">
        <v>18</v>
      </c>
      <c r="E19" s="109">
        <f t="shared" si="1"/>
        <v>72</v>
      </c>
      <c r="F19" s="53">
        <v>4</v>
      </c>
      <c r="G19" s="53">
        <f t="shared" si="2"/>
        <v>8</v>
      </c>
      <c r="H19" s="110">
        <v>18</v>
      </c>
      <c r="I19" s="109">
        <f t="shared" si="3"/>
        <v>72</v>
      </c>
      <c r="J19" s="109">
        <f t="shared" si="4"/>
        <v>144</v>
      </c>
      <c r="K19" s="55"/>
      <c r="L19" s="53">
        <f t="shared" si="5"/>
        <v>0</v>
      </c>
      <c r="M19" s="112"/>
      <c r="N19" s="109">
        <f t="shared" si="6"/>
        <v>0</v>
      </c>
      <c r="O19" s="264">
        <f t="shared" si="7"/>
        <v>0</v>
      </c>
      <c r="P19" s="53">
        <v>2</v>
      </c>
      <c r="Q19" s="110">
        <v>16.8</v>
      </c>
      <c r="R19" s="109">
        <f t="shared" si="0"/>
        <v>33.6</v>
      </c>
      <c r="S19" s="55"/>
      <c r="T19" s="112"/>
      <c r="U19" s="118">
        <f t="shared" si="8"/>
        <v>0</v>
      </c>
      <c r="V19" s="55">
        <v>1</v>
      </c>
      <c r="W19" s="112">
        <v>16.8</v>
      </c>
      <c r="X19" s="109">
        <f t="shared" si="9"/>
        <v>16.8</v>
      </c>
      <c r="Y19" s="56"/>
      <c r="Z19" s="70"/>
      <c r="AA19" s="120">
        <f t="shared" si="10"/>
        <v>0</v>
      </c>
      <c r="AB19" s="55"/>
      <c r="AC19" s="70"/>
      <c r="AD19" s="120">
        <f t="shared" si="11"/>
        <v>0</v>
      </c>
      <c r="AE19" s="55"/>
      <c r="AF19" s="70"/>
      <c r="AG19" s="120">
        <f t="shared" si="12"/>
        <v>0</v>
      </c>
      <c r="AH19" s="52">
        <f t="shared" si="13"/>
        <v>15</v>
      </c>
      <c r="AI19" s="74">
        <f t="shared" si="14"/>
        <v>194.4</v>
      </c>
    </row>
    <row r="20" spans="1:35" ht="30" customHeight="1" x14ac:dyDescent="0.4">
      <c r="A20" s="15" t="s">
        <v>24</v>
      </c>
      <c r="B20" s="13">
        <v>200</v>
      </c>
      <c r="C20" s="53">
        <v>2</v>
      </c>
      <c r="D20" s="106">
        <v>17</v>
      </c>
      <c r="E20" s="109">
        <f t="shared" si="1"/>
        <v>34</v>
      </c>
      <c r="F20" s="53">
        <v>2</v>
      </c>
      <c r="G20" s="53">
        <f t="shared" si="2"/>
        <v>4</v>
      </c>
      <c r="H20" s="110">
        <v>17</v>
      </c>
      <c r="I20" s="109">
        <f t="shared" si="3"/>
        <v>34</v>
      </c>
      <c r="J20" s="109">
        <f t="shared" si="4"/>
        <v>68</v>
      </c>
      <c r="K20" s="55"/>
      <c r="L20" s="53">
        <f t="shared" si="5"/>
        <v>0</v>
      </c>
      <c r="M20" s="112"/>
      <c r="N20" s="109">
        <f t="shared" si="6"/>
        <v>0</v>
      </c>
      <c r="O20" s="264">
        <f t="shared" si="7"/>
        <v>0</v>
      </c>
      <c r="P20" s="53">
        <v>2</v>
      </c>
      <c r="Q20" s="110">
        <v>15.9</v>
      </c>
      <c r="R20" s="109">
        <f t="shared" si="0"/>
        <v>31.8</v>
      </c>
      <c r="S20" s="55"/>
      <c r="T20" s="112"/>
      <c r="U20" s="118">
        <f t="shared" si="8"/>
        <v>0</v>
      </c>
      <c r="V20" s="55"/>
      <c r="W20" s="112"/>
      <c r="X20" s="109">
        <f t="shared" si="9"/>
        <v>0</v>
      </c>
      <c r="Y20" s="56"/>
      <c r="Z20" s="70"/>
      <c r="AA20" s="120">
        <f t="shared" si="10"/>
        <v>0</v>
      </c>
      <c r="AB20" s="55"/>
      <c r="AC20" s="70"/>
      <c r="AD20" s="120">
        <f t="shared" si="11"/>
        <v>0</v>
      </c>
      <c r="AE20" s="55"/>
      <c r="AF20" s="70"/>
      <c r="AG20" s="120">
        <f t="shared" si="12"/>
        <v>0</v>
      </c>
      <c r="AH20" s="52">
        <f t="shared" si="13"/>
        <v>8</v>
      </c>
      <c r="AI20" s="74">
        <f t="shared" si="14"/>
        <v>99.8</v>
      </c>
    </row>
    <row r="21" spans="1:35" ht="30" customHeight="1" x14ac:dyDescent="0.4">
      <c r="A21" s="15" t="s">
        <v>24</v>
      </c>
      <c r="B21" s="13">
        <v>150</v>
      </c>
      <c r="C21" s="53"/>
      <c r="D21" s="106"/>
      <c r="E21" s="109">
        <f t="shared" si="1"/>
        <v>0</v>
      </c>
      <c r="F21" s="53"/>
      <c r="G21" s="53">
        <f t="shared" si="2"/>
        <v>0</v>
      </c>
      <c r="H21" s="110"/>
      <c r="I21" s="109">
        <f t="shared" si="3"/>
        <v>0</v>
      </c>
      <c r="J21" s="109">
        <f t="shared" si="4"/>
        <v>0</v>
      </c>
      <c r="K21" s="53">
        <v>2</v>
      </c>
      <c r="L21" s="53">
        <f t="shared" si="5"/>
        <v>12</v>
      </c>
      <c r="M21" s="110">
        <v>15.6</v>
      </c>
      <c r="N21" s="109">
        <f t="shared" si="6"/>
        <v>31.2</v>
      </c>
      <c r="O21" s="264">
        <f t="shared" si="7"/>
        <v>187.2</v>
      </c>
      <c r="P21" s="53">
        <v>1</v>
      </c>
      <c r="Q21" s="110">
        <v>14.6</v>
      </c>
      <c r="R21" s="109">
        <f t="shared" si="0"/>
        <v>14.6</v>
      </c>
      <c r="S21" s="55"/>
      <c r="T21" s="112"/>
      <c r="U21" s="118">
        <f t="shared" si="8"/>
        <v>0</v>
      </c>
      <c r="V21" s="55">
        <v>1</v>
      </c>
      <c r="W21" s="112">
        <v>14.6</v>
      </c>
      <c r="X21" s="109">
        <f t="shared" si="9"/>
        <v>14.6</v>
      </c>
      <c r="Y21" s="56"/>
      <c r="Z21" s="70"/>
      <c r="AA21" s="120">
        <f t="shared" si="10"/>
        <v>0</v>
      </c>
      <c r="AB21" s="55"/>
      <c r="AC21" s="70"/>
      <c r="AD21" s="120">
        <f t="shared" si="11"/>
        <v>0</v>
      </c>
      <c r="AE21" s="55"/>
      <c r="AF21" s="70"/>
      <c r="AG21" s="120">
        <f t="shared" si="12"/>
        <v>0</v>
      </c>
      <c r="AH21" s="52">
        <f t="shared" si="13"/>
        <v>14</v>
      </c>
      <c r="AI21" s="74">
        <f t="shared" si="14"/>
        <v>60.4</v>
      </c>
    </row>
    <row r="22" spans="1:35" ht="30" customHeight="1" x14ac:dyDescent="0.4">
      <c r="A22" s="15" t="s">
        <v>25</v>
      </c>
      <c r="B22" s="12">
        <v>600</v>
      </c>
      <c r="C22" s="53"/>
      <c r="D22" s="106"/>
      <c r="E22" s="109">
        <f t="shared" si="1"/>
        <v>0</v>
      </c>
      <c r="F22" s="53"/>
      <c r="G22" s="53">
        <f t="shared" si="2"/>
        <v>0</v>
      </c>
      <c r="H22" s="110"/>
      <c r="I22" s="109">
        <f t="shared" si="3"/>
        <v>0</v>
      </c>
      <c r="J22" s="109">
        <f t="shared" si="4"/>
        <v>0</v>
      </c>
      <c r="K22" s="53"/>
      <c r="L22" s="53">
        <f t="shared" si="5"/>
        <v>0</v>
      </c>
      <c r="M22" s="110"/>
      <c r="N22" s="109">
        <f t="shared" si="6"/>
        <v>0</v>
      </c>
      <c r="O22" s="264">
        <f t="shared" si="7"/>
        <v>0</v>
      </c>
      <c r="P22" s="53"/>
      <c r="Q22" s="110"/>
      <c r="R22" s="109">
        <f t="shared" si="0"/>
        <v>0</v>
      </c>
      <c r="S22" s="55"/>
      <c r="T22" s="112"/>
      <c r="U22" s="118">
        <f t="shared" si="8"/>
        <v>0</v>
      </c>
      <c r="V22" s="55">
        <v>1</v>
      </c>
      <c r="W22" s="112">
        <v>29.4</v>
      </c>
      <c r="X22" s="109">
        <f t="shared" si="9"/>
        <v>29.4</v>
      </c>
      <c r="Y22" s="56">
        <v>1</v>
      </c>
      <c r="Z22" s="70">
        <v>25.4</v>
      </c>
      <c r="AA22" s="120">
        <f t="shared" si="10"/>
        <v>25.4</v>
      </c>
      <c r="AB22" s="55"/>
      <c r="AC22" s="70"/>
      <c r="AD22" s="120">
        <f t="shared" si="11"/>
        <v>0</v>
      </c>
      <c r="AE22" s="55">
        <v>1</v>
      </c>
      <c r="AF22" s="70">
        <v>25.4</v>
      </c>
      <c r="AG22" s="120">
        <f t="shared" si="12"/>
        <v>25.4</v>
      </c>
      <c r="AH22" s="52">
        <f t="shared" si="13"/>
        <v>3</v>
      </c>
      <c r="AI22" s="74">
        <f t="shared" si="14"/>
        <v>80.199999999999989</v>
      </c>
    </row>
    <row r="23" spans="1:35" ht="30" customHeight="1" x14ac:dyDescent="0.4">
      <c r="A23" s="15" t="s">
        <v>25</v>
      </c>
      <c r="B23" s="12">
        <v>500</v>
      </c>
      <c r="C23" s="53"/>
      <c r="D23" s="106"/>
      <c r="E23" s="109">
        <f t="shared" si="1"/>
        <v>0</v>
      </c>
      <c r="F23" s="53"/>
      <c r="G23" s="53">
        <f t="shared" si="2"/>
        <v>0</v>
      </c>
      <c r="H23" s="110"/>
      <c r="I23" s="109">
        <f t="shared" si="3"/>
        <v>0</v>
      </c>
      <c r="J23" s="109">
        <f t="shared" si="4"/>
        <v>0</v>
      </c>
      <c r="K23" s="53"/>
      <c r="L23" s="53">
        <f t="shared" si="5"/>
        <v>0</v>
      </c>
      <c r="M23" s="110"/>
      <c r="N23" s="109">
        <f t="shared" si="6"/>
        <v>0</v>
      </c>
      <c r="O23" s="264">
        <f t="shared" si="7"/>
        <v>0</v>
      </c>
      <c r="P23" s="53"/>
      <c r="Q23" s="110"/>
      <c r="R23" s="109">
        <f t="shared" si="0"/>
        <v>0</v>
      </c>
      <c r="S23" s="55"/>
      <c r="T23" s="112"/>
      <c r="U23" s="118">
        <f t="shared" si="8"/>
        <v>0</v>
      </c>
      <c r="V23" s="55"/>
      <c r="W23" s="112"/>
      <c r="X23" s="109">
        <f t="shared" si="9"/>
        <v>0</v>
      </c>
      <c r="Y23" s="56"/>
      <c r="Z23" s="70"/>
      <c r="AA23" s="120">
        <f t="shared" si="10"/>
        <v>0</v>
      </c>
      <c r="AB23" s="55">
        <v>2</v>
      </c>
      <c r="AC23" s="70">
        <v>17.7</v>
      </c>
      <c r="AD23" s="120">
        <f t="shared" si="11"/>
        <v>35.4</v>
      </c>
      <c r="AE23" s="55"/>
      <c r="AF23" s="70"/>
      <c r="AG23" s="120">
        <f t="shared" si="12"/>
        <v>0</v>
      </c>
      <c r="AH23" s="52">
        <f t="shared" si="13"/>
        <v>2</v>
      </c>
      <c r="AI23" s="74">
        <f t="shared" si="14"/>
        <v>35.4</v>
      </c>
    </row>
    <row r="24" spans="1:35" ht="30" customHeight="1" x14ac:dyDescent="0.4">
      <c r="A24" s="15" t="s">
        <v>25</v>
      </c>
      <c r="B24" s="12">
        <v>400</v>
      </c>
      <c r="C24" s="53"/>
      <c r="D24" s="106"/>
      <c r="E24" s="109">
        <f t="shared" si="1"/>
        <v>0</v>
      </c>
      <c r="F24" s="53"/>
      <c r="G24" s="53">
        <f t="shared" si="2"/>
        <v>0</v>
      </c>
      <c r="H24" s="110"/>
      <c r="I24" s="109">
        <f t="shared" si="3"/>
        <v>0</v>
      </c>
      <c r="J24" s="109">
        <f t="shared" si="4"/>
        <v>0</v>
      </c>
      <c r="K24" s="53"/>
      <c r="L24" s="53">
        <f t="shared" si="5"/>
        <v>0</v>
      </c>
      <c r="M24" s="110"/>
      <c r="N24" s="109">
        <f t="shared" si="6"/>
        <v>0</v>
      </c>
      <c r="O24" s="264">
        <f t="shared" si="7"/>
        <v>0</v>
      </c>
      <c r="P24" s="53"/>
      <c r="Q24" s="110"/>
      <c r="R24" s="109">
        <f t="shared" si="0"/>
        <v>0</v>
      </c>
      <c r="S24" s="53">
        <v>2</v>
      </c>
      <c r="T24" s="110">
        <v>24.2</v>
      </c>
      <c r="U24" s="118">
        <f t="shared" si="8"/>
        <v>48.4</v>
      </c>
      <c r="V24" s="55"/>
      <c r="W24" s="112"/>
      <c r="X24" s="109">
        <f t="shared" si="9"/>
        <v>0</v>
      </c>
      <c r="Y24" s="56"/>
      <c r="Z24" s="70"/>
      <c r="AA24" s="120">
        <f t="shared" si="10"/>
        <v>0</v>
      </c>
      <c r="AB24" s="55"/>
      <c r="AC24" s="70"/>
      <c r="AD24" s="120">
        <f t="shared" si="11"/>
        <v>0</v>
      </c>
      <c r="AE24" s="55"/>
      <c r="AF24" s="70"/>
      <c r="AG24" s="120">
        <f t="shared" si="12"/>
        <v>0</v>
      </c>
      <c r="AH24" s="52">
        <f t="shared" si="13"/>
        <v>2</v>
      </c>
      <c r="AI24" s="74">
        <f t="shared" si="14"/>
        <v>48.4</v>
      </c>
    </row>
    <row r="25" spans="1:35" ht="30" customHeight="1" x14ac:dyDescent="0.4">
      <c r="A25" s="15" t="s">
        <v>25</v>
      </c>
      <c r="B25" s="12">
        <v>150</v>
      </c>
      <c r="C25" s="53">
        <v>1</v>
      </c>
      <c r="D25" s="106">
        <v>15.6</v>
      </c>
      <c r="E25" s="109">
        <f t="shared" si="1"/>
        <v>15.6</v>
      </c>
      <c r="F25" s="53">
        <v>1</v>
      </c>
      <c r="G25" s="53">
        <f t="shared" si="2"/>
        <v>2</v>
      </c>
      <c r="H25" s="110">
        <v>15.6</v>
      </c>
      <c r="I25" s="109">
        <f t="shared" si="3"/>
        <v>15.6</v>
      </c>
      <c r="J25" s="109">
        <f t="shared" si="4"/>
        <v>31.2</v>
      </c>
      <c r="K25" s="53">
        <v>1</v>
      </c>
      <c r="L25" s="53">
        <f t="shared" si="5"/>
        <v>6</v>
      </c>
      <c r="M25" s="110">
        <v>15.6</v>
      </c>
      <c r="N25" s="109">
        <f t="shared" si="6"/>
        <v>15.6</v>
      </c>
      <c r="O25" s="264">
        <f t="shared" si="7"/>
        <v>93.6</v>
      </c>
      <c r="P25" s="53">
        <v>2</v>
      </c>
      <c r="Q25" s="110">
        <v>15.6</v>
      </c>
      <c r="R25" s="109">
        <f t="shared" si="0"/>
        <v>31.2</v>
      </c>
      <c r="S25" s="55"/>
      <c r="T25" s="112"/>
      <c r="U25" s="118">
        <f t="shared" si="8"/>
        <v>0</v>
      </c>
      <c r="V25" s="55">
        <v>1</v>
      </c>
      <c r="W25" s="112">
        <v>14.6</v>
      </c>
      <c r="X25" s="109">
        <f t="shared" si="9"/>
        <v>14.6</v>
      </c>
      <c r="Y25" s="56"/>
      <c r="Z25" s="70"/>
      <c r="AA25" s="120">
        <f t="shared" si="10"/>
        <v>0</v>
      </c>
      <c r="AB25" s="55"/>
      <c r="AC25" s="70"/>
      <c r="AD25" s="120">
        <f t="shared" si="11"/>
        <v>0</v>
      </c>
      <c r="AE25" s="55"/>
      <c r="AF25" s="70"/>
      <c r="AG25" s="120">
        <f t="shared" si="12"/>
        <v>0</v>
      </c>
      <c r="AH25" s="52">
        <f t="shared" si="13"/>
        <v>12</v>
      </c>
      <c r="AI25" s="74">
        <f t="shared" si="14"/>
        <v>92.6</v>
      </c>
    </row>
    <row r="26" spans="1:35" ht="30" customHeight="1" x14ac:dyDescent="0.4">
      <c r="A26" s="15" t="s">
        <v>24</v>
      </c>
      <c r="B26" s="12">
        <v>800</v>
      </c>
      <c r="C26" s="53"/>
      <c r="D26" s="106"/>
      <c r="E26" s="109">
        <f t="shared" si="1"/>
        <v>0</v>
      </c>
      <c r="F26" s="53"/>
      <c r="G26" s="53">
        <f t="shared" si="2"/>
        <v>0</v>
      </c>
      <c r="H26" s="110"/>
      <c r="I26" s="109">
        <f t="shared" si="3"/>
        <v>0</v>
      </c>
      <c r="J26" s="109">
        <f t="shared" si="4"/>
        <v>0</v>
      </c>
      <c r="K26" s="53"/>
      <c r="L26" s="53">
        <f t="shared" si="5"/>
        <v>0</v>
      </c>
      <c r="M26" s="110"/>
      <c r="N26" s="109">
        <f t="shared" si="6"/>
        <v>0</v>
      </c>
      <c r="O26" s="264">
        <f t="shared" si="7"/>
        <v>0</v>
      </c>
      <c r="P26" s="53"/>
      <c r="Q26" s="110"/>
      <c r="R26" s="109">
        <f t="shared" si="0"/>
        <v>0</v>
      </c>
      <c r="S26" s="64">
        <v>1</v>
      </c>
      <c r="T26" s="110">
        <v>30.4</v>
      </c>
      <c r="U26" s="118">
        <f t="shared" si="8"/>
        <v>30.4</v>
      </c>
      <c r="V26" s="55"/>
      <c r="W26" s="112"/>
      <c r="X26" s="109">
        <f t="shared" si="9"/>
        <v>0</v>
      </c>
      <c r="Y26" s="65">
        <v>1</v>
      </c>
      <c r="Z26" s="70">
        <v>31.4</v>
      </c>
      <c r="AA26" s="120">
        <f t="shared" si="10"/>
        <v>31.4</v>
      </c>
      <c r="AB26" s="66">
        <v>1</v>
      </c>
      <c r="AC26" s="70">
        <v>30.4</v>
      </c>
      <c r="AD26" s="120">
        <f t="shared" si="11"/>
        <v>30.4</v>
      </c>
      <c r="AE26" s="66">
        <v>1</v>
      </c>
      <c r="AF26" s="70">
        <v>31.4</v>
      </c>
      <c r="AG26" s="120">
        <f t="shared" si="12"/>
        <v>31.4</v>
      </c>
      <c r="AH26" s="52">
        <f t="shared" si="13"/>
        <v>4</v>
      </c>
      <c r="AI26" s="74">
        <f t="shared" si="14"/>
        <v>123.6</v>
      </c>
    </row>
    <row r="27" spans="1:35" ht="30" customHeight="1" x14ac:dyDescent="0.4">
      <c r="A27" s="15" t="s">
        <v>26</v>
      </c>
      <c r="B27" s="12">
        <v>800</v>
      </c>
      <c r="C27" s="53">
        <v>2</v>
      </c>
      <c r="D27" s="106">
        <v>53.1</v>
      </c>
      <c r="E27" s="109">
        <f t="shared" si="1"/>
        <v>106.2</v>
      </c>
      <c r="F27" s="53">
        <v>2</v>
      </c>
      <c r="G27" s="53">
        <f t="shared" si="2"/>
        <v>4</v>
      </c>
      <c r="H27" s="110">
        <v>53.1</v>
      </c>
      <c r="I27" s="109">
        <f t="shared" si="3"/>
        <v>106.2</v>
      </c>
      <c r="J27" s="109">
        <f t="shared" si="4"/>
        <v>212.4</v>
      </c>
      <c r="K27" s="53">
        <v>2</v>
      </c>
      <c r="L27" s="53">
        <f t="shared" si="5"/>
        <v>12</v>
      </c>
      <c r="M27" s="110">
        <v>53.1</v>
      </c>
      <c r="N27" s="109">
        <f t="shared" si="6"/>
        <v>106.2</v>
      </c>
      <c r="O27" s="264">
        <f t="shared" si="7"/>
        <v>637.20000000000005</v>
      </c>
      <c r="P27" s="53">
        <v>1</v>
      </c>
      <c r="Q27" s="110">
        <v>49.7</v>
      </c>
      <c r="R27" s="109">
        <f t="shared" si="0"/>
        <v>49.7</v>
      </c>
      <c r="S27" s="55">
        <v>1</v>
      </c>
      <c r="T27" s="112">
        <v>42.9</v>
      </c>
      <c r="U27" s="118">
        <f t="shared" si="8"/>
        <v>42.9</v>
      </c>
      <c r="V27" s="55">
        <v>1</v>
      </c>
      <c r="W27" s="112">
        <v>49.7</v>
      </c>
      <c r="X27" s="109">
        <f t="shared" si="9"/>
        <v>49.7</v>
      </c>
      <c r="Y27" s="56"/>
      <c r="Z27" s="70"/>
      <c r="AA27" s="120">
        <f t="shared" si="10"/>
        <v>0</v>
      </c>
      <c r="AB27" s="55">
        <v>1</v>
      </c>
      <c r="AC27" s="70">
        <v>42.9</v>
      </c>
      <c r="AD27" s="120">
        <f t="shared" si="11"/>
        <v>42.9</v>
      </c>
      <c r="AE27" s="55"/>
      <c r="AF27" s="70"/>
      <c r="AG27" s="120">
        <f t="shared" si="12"/>
        <v>0</v>
      </c>
      <c r="AH27" s="52">
        <f t="shared" si="13"/>
        <v>22</v>
      </c>
      <c r="AI27" s="74">
        <f t="shared" si="14"/>
        <v>503.79999999999995</v>
      </c>
    </row>
    <row r="28" spans="1:35" ht="30" customHeight="1" x14ac:dyDescent="0.4">
      <c r="A28" s="15" t="s">
        <v>26</v>
      </c>
      <c r="B28" s="12">
        <v>800</v>
      </c>
      <c r="C28" s="64">
        <v>1</v>
      </c>
      <c r="D28" s="106">
        <v>53.1</v>
      </c>
      <c r="E28" s="109">
        <f t="shared" si="1"/>
        <v>53.1</v>
      </c>
      <c r="F28" s="64">
        <v>1</v>
      </c>
      <c r="G28" s="64">
        <f t="shared" si="2"/>
        <v>2</v>
      </c>
      <c r="H28" s="110">
        <v>53.1</v>
      </c>
      <c r="I28" s="109">
        <f t="shared" si="3"/>
        <v>53.1</v>
      </c>
      <c r="J28" s="109">
        <f t="shared" si="4"/>
        <v>106.2</v>
      </c>
      <c r="K28" s="64">
        <v>1</v>
      </c>
      <c r="L28" s="64">
        <f t="shared" si="5"/>
        <v>6</v>
      </c>
      <c r="M28" s="110">
        <v>53.1</v>
      </c>
      <c r="N28" s="109">
        <f t="shared" si="6"/>
        <v>53.1</v>
      </c>
      <c r="O28" s="264">
        <f t="shared" si="7"/>
        <v>318.60000000000002</v>
      </c>
      <c r="P28" s="64">
        <v>1</v>
      </c>
      <c r="Q28" s="110">
        <v>49.7</v>
      </c>
      <c r="R28" s="109">
        <f t="shared" si="0"/>
        <v>49.7</v>
      </c>
      <c r="S28" s="55"/>
      <c r="T28" s="117"/>
      <c r="U28" s="118">
        <f t="shared" si="8"/>
        <v>0</v>
      </c>
      <c r="V28" s="66">
        <v>1</v>
      </c>
      <c r="W28" s="112">
        <v>49.7</v>
      </c>
      <c r="X28" s="109">
        <f t="shared" si="9"/>
        <v>49.7</v>
      </c>
      <c r="Y28" s="56"/>
      <c r="Z28" s="70"/>
      <c r="AA28" s="120">
        <f t="shared" si="10"/>
        <v>0</v>
      </c>
      <c r="AB28" s="55"/>
      <c r="AC28" s="70"/>
      <c r="AD28" s="120">
        <f t="shared" si="11"/>
        <v>0</v>
      </c>
      <c r="AE28" s="55"/>
      <c r="AF28" s="70"/>
      <c r="AG28" s="120">
        <f t="shared" si="12"/>
        <v>0</v>
      </c>
      <c r="AH28" s="52">
        <f t="shared" si="13"/>
        <v>11</v>
      </c>
      <c r="AI28" s="74">
        <f t="shared" si="14"/>
        <v>258.7</v>
      </c>
    </row>
    <row r="29" spans="1:35" ht="30" customHeight="1" x14ac:dyDescent="0.4">
      <c r="A29" s="15" t="s">
        <v>27</v>
      </c>
      <c r="B29" s="12">
        <v>400</v>
      </c>
      <c r="C29" s="53">
        <v>3</v>
      </c>
      <c r="D29" s="106">
        <v>37.6</v>
      </c>
      <c r="E29" s="109">
        <f t="shared" si="1"/>
        <v>112.8</v>
      </c>
      <c r="F29" s="53">
        <v>3</v>
      </c>
      <c r="G29" s="53">
        <f t="shared" si="2"/>
        <v>6</v>
      </c>
      <c r="H29" s="110">
        <v>37.6</v>
      </c>
      <c r="I29" s="109">
        <f t="shared" si="3"/>
        <v>112.8</v>
      </c>
      <c r="J29" s="109">
        <f t="shared" si="4"/>
        <v>225.6</v>
      </c>
      <c r="K29" s="53">
        <v>3</v>
      </c>
      <c r="L29" s="53">
        <f t="shared" si="5"/>
        <v>18</v>
      </c>
      <c r="M29" s="110">
        <v>37.6</v>
      </c>
      <c r="N29" s="109">
        <f t="shared" si="6"/>
        <v>112.8</v>
      </c>
      <c r="O29" s="264">
        <f t="shared" si="7"/>
        <v>676.8</v>
      </c>
      <c r="P29" s="53">
        <v>2</v>
      </c>
      <c r="Q29" s="110">
        <v>35.200000000000003</v>
      </c>
      <c r="R29" s="109">
        <f t="shared" si="0"/>
        <v>70.400000000000006</v>
      </c>
      <c r="S29" s="53">
        <v>4</v>
      </c>
      <c r="T29" s="110">
        <v>30.4</v>
      </c>
      <c r="U29" s="118">
        <f t="shared" si="8"/>
        <v>121.6</v>
      </c>
      <c r="V29" s="55">
        <v>2</v>
      </c>
      <c r="W29" s="112">
        <v>35.200000000000003</v>
      </c>
      <c r="X29" s="109">
        <f>ROUNDUP(V29*W29,1)</f>
        <v>70.400000000000006</v>
      </c>
      <c r="Y29" s="56"/>
      <c r="Z29" s="70"/>
      <c r="AA29" s="120">
        <f t="shared" si="10"/>
        <v>0</v>
      </c>
      <c r="AB29" s="55">
        <v>4</v>
      </c>
      <c r="AC29" s="70">
        <v>30.4</v>
      </c>
      <c r="AD29" s="120">
        <f t="shared" si="11"/>
        <v>121.6</v>
      </c>
      <c r="AE29" s="55"/>
      <c r="AF29" s="70"/>
      <c r="AG29" s="120">
        <f t="shared" si="12"/>
        <v>0</v>
      </c>
      <c r="AH29" s="52">
        <f t="shared" si="13"/>
        <v>39</v>
      </c>
      <c r="AI29" s="74">
        <f t="shared" si="14"/>
        <v>722.4</v>
      </c>
    </row>
    <row r="30" spans="1:35" x14ac:dyDescent="0.4">
      <c r="C30" s="46" t="s">
        <v>54</v>
      </c>
      <c r="F30" s="46" t="s">
        <v>54</v>
      </c>
      <c r="G30" s="46"/>
      <c r="K30" s="46" t="s">
        <v>54</v>
      </c>
      <c r="L30" s="46"/>
      <c r="P30" s="46" t="s">
        <v>55</v>
      </c>
      <c r="S30" s="46" t="s">
        <v>56</v>
      </c>
      <c r="V30" s="46" t="s">
        <v>55</v>
      </c>
      <c r="Y30" s="46" t="s">
        <v>56</v>
      </c>
      <c r="AB30" s="46" t="s">
        <v>56</v>
      </c>
      <c r="AC30" s="73"/>
      <c r="AD30" s="73"/>
      <c r="AE30" s="46" t="s">
        <v>56</v>
      </c>
    </row>
    <row r="31" spans="1:35" x14ac:dyDescent="0.4">
      <c r="A31" s="184" t="s">
        <v>21</v>
      </c>
      <c r="B31" s="185" t="s">
        <v>22</v>
      </c>
      <c r="C31" s="11" t="s">
        <v>28</v>
      </c>
      <c r="D31" s="11" t="s">
        <v>32</v>
      </c>
      <c r="E31" s="195" t="s">
        <v>19</v>
      </c>
      <c r="F31" s="265" t="s">
        <v>246</v>
      </c>
      <c r="G31" s="266" t="s">
        <v>247</v>
      </c>
      <c r="H31" s="11" t="s">
        <v>32</v>
      </c>
      <c r="I31" s="195" t="s">
        <v>19</v>
      </c>
      <c r="J31" s="195" t="s">
        <v>19</v>
      </c>
      <c r="K31" s="265" t="s">
        <v>246</v>
      </c>
      <c r="L31" s="266" t="s">
        <v>248</v>
      </c>
      <c r="M31" s="11" t="s">
        <v>32</v>
      </c>
      <c r="N31" s="195" t="s">
        <v>19</v>
      </c>
      <c r="O31" s="195" t="s">
        <v>19</v>
      </c>
      <c r="P31" s="11" t="s">
        <v>28</v>
      </c>
      <c r="Q31" s="11" t="s">
        <v>32</v>
      </c>
      <c r="R31" s="195" t="s">
        <v>19</v>
      </c>
      <c r="S31" s="11" t="s">
        <v>28</v>
      </c>
      <c r="T31" s="11" t="s">
        <v>32</v>
      </c>
      <c r="U31" s="195" t="s">
        <v>19</v>
      </c>
      <c r="V31" s="20" t="s">
        <v>28</v>
      </c>
      <c r="W31" s="20" t="s">
        <v>31</v>
      </c>
      <c r="X31" s="195" t="s">
        <v>19</v>
      </c>
      <c r="Y31" s="26" t="s">
        <v>28</v>
      </c>
      <c r="Z31" s="11" t="s">
        <v>31</v>
      </c>
      <c r="AA31" s="195" t="s">
        <v>19</v>
      </c>
      <c r="AB31" s="26" t="s">
        <v>28</v>
      </c>
      <c r="AC31" s="26" t="s">
        <v>31</v>
      </c>
      <c r="AD31" s="195" t="s">
        <v>19</v>
      </c>
      <c r="AE31" s="26" t="s">
        <v>28</v>
      </c>
      <c r="AF31" s="26" t="s">
        <v>31</v>
      </c>
      <c r="AG31" s="195" t="s">
        <v>19</v>
      </c>
      <c r="AH31" s="202" t="s">
        <v>75</v>
      </c>
      <c r="AI31" s="203"/>
    </row>
    <row r="32" spans="1:35" x14ac:dyDescent="0.4">
      <c r="A32" s="183"/>
      <c r="B32" s="185"/>
      <c r="C32" s="11" t="s">
        <v>29</v>
      </c>
      <c r="D32" s="11" t="s">
        <v>33</v>
      </c>
      <c r="E32" s="196"/>
      <c r="F32" s="11" t="s">
        <v>29</v>
      </c>
      <c r="G32" s="11" t="s">
        <v>29</v>
      </c>
      <c r="H32" s="11" t="s">
        <v>33</v>
      </c>
      <c r="I32" s="196"/>
      <c r="J32" s="196"/>
      <c r="K32" s="11" t="s">
        <v>29</v>
      </c>
      <c r="L32" s="11" t="s">
        <v>29</v>
      </c>
      <c r="M32" s="11" t="s">
        <v>33</v>
      </c>
      <c r="N32" s="196"/>
      <c r="O32" s="196"/>
      <c r="P32" s="11" t="s">
        <v>29</v>
      </c>
      <c r="Q32" s="11" t="s">
        <v>33</v>
      </c>
      <c r="R32" s="196"/>
      <c r="S32" s="11" t="s">
        <v>29</v>
      </c>
      <c r="T32" s="11" t="s">
        <v>33</v>
      </c>
      <c r="U32" s="196"/>
      <c r="V32" s="20" t="s">
        <v>62</v>
      </c>
      <c r="W32" s="20" t="s">
        <v>63</v>
      </c>
      <c r="X32" s="196"/>
      <c r="Y32" s="26" t="s">
        <v>62</v>
      </c>
      <c r="Z32" s="11" t="s">
        <v>63</v>
      </c>
      <c r="AA32" s="196"/>
      <c r="AB32" s="26" t="s">
        <v>62</v>
      </c>
      <c r="AC32" s="26" t="s">
        <v>63</v>
      </c>
      <c r="AD32" s="196"/>
      <c r="AE32" s="26" t="s">
        <v>62</v>
      </c>
      <c r="AF32" s="26" t="s">
        <v>63</v>
      </c>
      <c r="AG32" s="196"/>
      <c r="AH32" s="48" t="s">
        <v>62</v>
      </c>
      <c r="AI32" s="48" t="s">
        <v>63</v>
      </c>
    </row>
    <row r="33" spans="1:35" ht="24.95" customHeight="1" x14ac:dyDescent="0.4">
      <c r="A33" s="15" t="s">
        <v>57</v>
      </c>
      <c r="B33" s="11" t="s">
        <v>58</v>
      </c>
      <c r="C33" s="67"/>
      <c r="D33" s="121"/>
      <c r="E33" s="109">
        <f>ROUNDUP(C33*D33,1)</f>
        <v>0</v>
      </c>
      <c r="F33" s="67"/>
      <c r="G33" s="67">
        <f>F33*2</f>
        <v>0</v>
      </c>
      <c r="H33" s="121"/>
      <c r="I33" s="109">
        <f>ROUNDUP(F33*H33,1)</f>
        <v>0</v>
      </c>
      <c r="J33" s="109">
        <f>I33*2</f>
        <v>0</v>
      </c>
      <c r="K33" s="67"/>
      <c r="L33" s="67">
        <f>K33*6</f>
        <v>0</v>
      </c>
      <c r="M33" s="121"/>
      <c r="N33" s="109">
        <f>ROUNDUP(K33*M33,1)</f>
        <v>0</v>
      </c>
      <c r="O33" s="109">
        <f>N33*6</f>
        <v>0</v>
      </c>
      <c r="P33" s="53">
        <v>5</v>
      </c>
      <c r="Q33" s="110">
        <v>5.7</v>
      </c>
      <c r="R33" s="109">
        <f>ROUNDUP(P33*Q33,1)</f>
        <v>28.5</v>
      </c>
      <c r="S33" s="53">
        <v>16</v>
      </c>
      <c r="T33" s="110">
        <v>4.9000000000000004</v>
      </c>
      <c r="U33" s="109">
        <f>ROUNDUP(S33*T33,1)</f>
        <v>78.400000000000006</v>
      </c>
      <c r="V33" s="56">
        <v>8</v>
      </c>
      <c r="W33" s="123">
        <v>5.7</v>
      </c>
      <c r="X33" s="109">
        <f>ROUNDUP(V33*W33,1)</f>
        <v>45.6</v>
      </c>
      <c r="Y33" s="55"/>
      <c r="Z33" s="112"/>
      <c r="AA33" s="109">
        <f>ROUNDUP(Y33*Z33,1)</f>
        <v>0</v>
      </c>
      <c r="AB33" s="55"/>
      <c r="AC33" s="112"/>
      <c r="AD33" s="109">
        <f>ROUNDUP(AB33*AC33,1)</f>
        <v>0</v>
      </c>
      <c r="AE33" s="55"/>
      <c r="AF33" s="112"/>
      <c r="AG33" s="109">
        <f>ROUNDUP(AE33*AF33,1)</f>
        <v>0</v>
      </c>
      <c r="AH33" s="52">
        <f>C33+G33+L33+P33+S33+V33+Y33+AB33+AE33</f>
        <v>29</v>
      </c>
      <c r="AI33" s="79">
        <f>E33+I33+N33+R33+U33+X33+AA33+AD33+AG33</f>
        <v>152.5</v>
      </c>
    </row>
    <row r="34" spans="1:35" ht="24.95" customHeight="1" x14ac:dyDescent="0.4">
      <c r="A34" s="15" t="s">
        <v>57</v>
      </c>
      <c r="B34" s="11" t="s">
        <v>61</v>
      </c>
      <c r="C34" s="67"/>
      <c r="D34" s="121"/>
      <c r="E34" s="109">
        <f t="shared" ref="E34:E52" si="15">ROUNDUP(C34*D34,1)</f>
        <v>0</v>
      </c>
      <c r="F34" s="67"/>
      <c r="G34" s="67">
        <f t="shared" ref="G34:G52" si="16">F34*2</f>
        <v>0</v>
      </c>
      <c r="H34" s="121"/>
      <c r="I34" s="109">
        <f t="shared" ref="I34:I52" si="17">ROUNDUP(F34*H34,1)</f>
        <v>0</v>
      </c>
      <c r="J34" s="109">
        <f t="shared" ref="J34:J52" si="18">I34*2</f>
        <v>0</v>
      </c>
      <c r="K34" s="67"/>
      <c r="L34" s="67">
        <f t="shared" ref="L34:L52" si="19">K34*6</f>
        <v>0</v>
      </c>
      <c r="M34" s="121"/>
      <c r="N34" s="109">
        <f t="shared" ref="N34:N52" si="20">ROUNDUP(K34*M34,1)</f>
        <v>0</v>
      </c>
      <c r="O34" s="109">
        <f t="shared" ref="O34:O52" si="21">N34*6</f>
        <v>0</v>
      </c>
      <c r="P34" s="53"/>
      <c r="Q34" s="110"/>
      <c r="R34" s="109">
        <f t="shared" ref="R34:R52" si="22">ROUNDUP(P34*Q34,1)</f>
        <v>0</v>
      </c>
      <c r="S34" s="53"/>
      <c r="T34" s="117"/>
      <c r="U34" s="109">
        <f t="shared" ref="U34:U52" si="23">ROUNDUP(S34*T34,1)</f>
        <v>0</v>
      </c>
      <c r="V34" s="56"/>
      <c r="W34" s="123"/>
      <c r="X34" s="109">
        <f t="shared" ref="X34:X52" si="24">ROUNDUP(V34*W34,1)</f>
        <v>0</v>
      </c>
      <c r="Y34" s="55">
        <v>4</v>
      </c>
      <c r="Z34" s="110">
        <v>4.9000000000000004</v>
      </c>
      <c r="AA34" s="109">
        <f t="shared" ref="AA34:AA52" si="25">ROUNDUP(Y34*Z34,1)</f>
        <v>19.600000000000001</v>
      </c>
      <c r="AB34" s="55">
        <v>32</v>
      </c>
      <c r="AC34" s="112">
        <v>4.9000000000000004</v>
      </c>
      <c r="AD34" s="109">
        <f t="shared" ref="AD34:AD52" si="26">ROUNDUP(AB34*AC34,1)</f>
        <v>156.80000000000001</v>
      </c>
      <c r="AE34" s="55">
        <v>4</v>
      </c>
      <c r="AF34" s="112">
        <v>4.9000000000000004</v>
      </c>
      <c r="AG34" s="109">
        <f t="shared" ref="AG34:AG52" si="27">ROUNDUP(AE34*AF34,1)</f>
        <v>19.600000000000001</v>
      </c>
      <c r="AH34" s="52">
        <f t="shared" ref="AH34:AH52" si="28">C34+G34+L34+P34+S34+V34+Y34+AB34+AE34</f>
        <v>40</v>
      </c>
      <c r="AI34" s="79">
        <f t="shared" ref="AI34:AI52" si="29">E34+I34+N34+R34+U34+X34+AA34+AD34+AG34</f>
        <v>196</v>
      </c>
    </row>
    <row r="35" spans="1:35" ht="30" customHeight="1" x14ac:dyDescent="0.4">
      <c r="A35" s="15" t="s">
        <v>34</v>
      </c>
      <c r="B35" s="11" t="s">
        <v>44</v>
      </c>
      <c r="C35" s="53">
        <v>16</v>
      </c>
      <c r="D35" s="110">
        <v>20.2</v>
      </c>
      <c r="E35" s="109">
        <f t="shared" si="15"/>
        <v>323.2</v>
      </c>
      <c r="F35" s="53">
        <v>36</v>
      </c>
      <c r="G35" s="67">
        <f t="shared" si="16"/>
        <v>72</v>
      </c>
      <c r="H35" s="110">
        <v>20.2</v>
      </c>
      <c r="I35" s="109">
        <f t="shared" si="17"/>
        <v>727.2</v>
      </c>
      <c r="J35" s="109">
        <f t="shared" si="18"/>
        <v>1454.4</v>
      </c>
      <c r="K35" s="53">
        <v>36</v>
      </c>
      <c r="L35" s="67">
        <f t="shared" si="19"/>
        <v>216</v>
      </c>
      <c r="M35" s="110">
        <v>20.2</v>
      </c>
      <c r="N35" s="109">
        <f t="shared" si="20"/>
        <v>727.2</v>
      </c>
      <c r="O35" s="109">
        <f t="shared" si="21"/>
        <v>4363.2000000000007</v>
      </c>
      <c r="P35" s="53">
        <v>6</v>
      </c>
      <c r="Q35" s="110">
        <v>19.2</v>
      </c>
      <c r="R35" s="109">
        <f t="shared" si="22"/>
        <v>115.2</v>
      </c>
      <c r="S35" s="53">
        <v>4</v>
      </c>
      <c r="T35" s="110">
        <v>68.8</v>
      </c>
      <c r="U35" s="109">
        <f t="shared" si="23"/>
        <v>275.2</v>
      </c>
      <c r="V35" s="56">
        <v>8</v>
      </c>
      <c r="W35" s="123">
        <v>19.2</v>
      </c>
      <c r="X35" s="109">
        <f t="shared" si="24"/>
        <v>153.6</v>
      </c>
      <c r="Y35" s="55">
        <v>8</v>
      </c>
      <c r="Z35" s="110">
        <v>17.2</v>
      </c>
      <c r="AA35" s="109">
        <f t="shared" si="25"/>
        <v>137.6</v>
      </c>
      <c r="AB35" s="55">
        <v>4</v>
      </c>
      <c r="AC35" s="112">
        <v>17.2</v>
      </c>
      <c r="AD35" s="109">
        <f t="shared" si="26"/>
        <v>68.8</v>
      </c>
      <c r="AE35" s="55">
        <v>8</v>
      </c>
      <c r="AF35" s="112">
        <v>17.2</v>
      </c>
      <c r="AG35" s="109">
        <f t="shared" si="27"/>
        <v>137.6</v>
      </c>
      <c r="AH35" s="52">
        <f t="shared" si="28"/>
        <v>342</v>
      </c>
      <c r="AI35" s="79">
        <f t="shared" si="29"/>
        <v>2665.6</v>
      </c>
    </row>
    <row r="36" spans="1:35" ht="30" customHeight="1" x14ac:dyDescent="0.4">
      <c r="A36" s="15" t="s">
        <v>34</v>
      </c>
      <c r="B36" s="11" t="s">
        <v>45</v>
      </c>
      <c r="C36" s="53">
        <v>16</v>
      </c>
      <c r="D36" s="110">
        <v>20</v>
      </c>
      <c r="E36" s="109">
        <f t="shared" si="15"/>
        <v>320</v>
      </c>
      <c r="F36" s="55"/>
      <c r="G36" s="67">
        <f t="shared" si="16"/>
        <v>0</v>
      </c>
      <c r="H36" s="112"/>
      <c r="I36" s="109">
        <f t="shared" si="17"/>
        <v>0</v>
      </c>
      <c r="J36" s="109">
        <f t="shared" si="18"/>
        <v>0</v>
      </c>
      <c r="K36" s="55"/>
      <c r="L36" s="67">
        <f t="shared" si="19"/>
        <v>0</v>
      </c>
      <c r="M36" s="112"/>
      <c r="N36" s="109">
        <f t="shared" si="20"/>
        <v>0</v>
      </c>
      <c r="O36" s="109">
        <f t="shared" si="21"/>
        <v>0</v>
      </c>
      <c r="P36" s="68">
        <v>16</v>
      </c>
      <c r="Q36" s="122">
        <v>18.899999999999999</v>
      </c>
      <c r="R36" s="109">
        <f t="shared" si="22"/>
        <v>302.39999999999998</v>
      </c>
      <c r="S36" s="55"/>
      <c r="T36" s="112"/>
      <c r="U36" s="109">
        <f t="shared" si="23"/>
        <v>0</v>
      </c>
      <c r="V36" s="56"/>
      <c r="W36" s="123"/>
      <c r="X36" s="109">
        <f t="shared" si="24"/>
        <v>0</v>
      </c>
      <c r="Y36" s="55"/>
      <c r="Z36" s="112"/>
      <c r="AA36" s="109">
        <f t="shared" si="25"/>
        <v>0</v>
      </c>
      <c r="AB36" s="55"/>
      <c r="AC36" s="112"/>
      <c r="AD36" s="109">
        <f t="shared" si="26"/>
        <v>0</v>
      </c>
      <c r="AE36" s="55"/>
      <c r="AF36" s="112"/>
      <c r="AG36" s="109">
        <f t="shared" si="27"/>
        <v>0</v>
      </c>
      <c r="AH36" s="52">
        <f t="shared" si="28"/>
        <v>32</v>
      </c>
      <c r="AI36" s="79">
        <f t="shared" si="29"/>
        <v>622.4</v>
      </c>
    </row>
    <row r="37" spans="1:35" ht="30" customHeight="1" x14ac:dyDescent="0.4">
      <c r="A37" s="15" t="s">
        <v>34</v>
      </c>
      <c r="B37" s="11" t="s">
        <v>59</v>
      </c>
      <c r="C37" s="53"/>
      <c r="D37" s="110"/>
      <c r="E37" s="109">
        <f t="shared" si="15"/>
        <v>0</v>
      </c>
      <c r="F37" s="55"/>
      <c r="G37" s="67">
        <f t="shared" si="16"/>
        <v>0</v>
      </c>
      <c r="H37" s="112"/>
      <c r="I37" s="109">
        <f t="shared" si="17"/>
        <v>0</v>
      </c>
      <c r="J37" s="109">
        <f t="shared" si="18"/>
        <v>0</v>
      </c>
      <c r="K37" s="55"/>
      <c r="L37" s="67">
        <f t="shared" si="19"/>
        <v>0</v>
      </c>
      <c r="M37" s="112"/>
      <c r="N37" s="109">
        <f t="shared" si="20"/>
        <v>0</v>
      </c>
      <c r="O37" s="109">
        <f t="shared" si="21"/>
        <v>0</v>
      </c>
      <c r="P37" s="68">
        <v>6</v>
      </c>
      <c r="Q37" s="122">
        <v>18.7</v>
      </c>
      <c r="R37" s="109">
        <f t="shared" si="22"/>
        <v>112.2</v>
      </c>
      <c r="S37" s="55"/>
      <c r="T37" s="112"/>
      <c r="U37" s="109">
        <f t="shared" si="23"/>
        <v>0</v>
      </c>
      <c r="V37" s="56">
        <v>10</v>
      </c>
      <c r="W37" s="123">
        <v>18.7</v>
      </c>
      <c r="X37" s="109">
        <f t="shared" si="24"/>
        <v>187</v>
      </c>
      <c r="Y37" s="55"/>
      <c r="Z37" s="112"/>
      <c r="AA37" s="109">
        <f t="shared" si="25"/>
        <v>0</v>
      </c>
      <c r="AB37" s="55"/>
      <c r="AC37" s="112"/>
      <c r="AD37" s="109">
        <f t="shared" si="26"/>
        <v>0</v>
      </c>
      <c r="AE37" s="55"/>
      <c r="AF37" s="112"/>
      <c r="AG37" s="109">
        <f t="shared" si="27"/>
        <v>0</v>
      </c>
      <c r="AH37" s="52">
        <f t="shared" si="28"/>
        <v>16</v>
      </c>
      <c r="AI37" s="79">
        <f t="shared" si="29"/>
        <v>299.2</v>
      </c>
    </row>
    <row r="38" spans="1:35" ht="30" customHeight="1" x14ac:dyDescent="0.4">
      <c r="A38" s="15" t="s">
        <v>34</v>
      </c>
      <c r="B38" s="11" t="s">
        <v>69</v>
      </c>
      <c r="C38" s="53"/>
      <c r="D38" s="110"/>
      <c r="E38" s="109">
        <f t="shared" si="15"/>
        <v>0</v>
      </c>
      <c r="F38" s="55"/>
      <c r="G38" s="67">
        <f t="shared" si="16"/>
        <v>0</v>
      </c>
      <c r="H38" s="112"/>
      <c r="I38" s="109">
        <f t="shared" si="17"/>
        <v>0</v>
      </c>
      <c r="J38" s="109">
        <f t="shared" si="18"/>
        <v>0</v>
      </c>
      <c r="K38" s="55"/>
      <c r="L38" s="67">
        <f t="shared" si="19"/>
        <v>0</v>
      </c>
      <c r="M38" s="112"/>
      <c r="N38" s="109">
        <f t="shared" si="20"/>
        <v>0</v>
      </c>
      <c r="O38" s="109">
        <f t="shared" si="21"/>
        <v>0</v>
      </c>
      <c r="P38" s="68"/>
      <c r="Q38" s="122"/>
      <c r="R38" s="109">
        <f t="shared" si="22"/>
        <v>0</v>
      </c>
      <c r="S38" s="68">
        <v>12</v>
      </c>
      <c r="T38" s="112">
        <v>193.2</v>
      </c>
      <c r="U38" s="109">
        <f t="shared" si="23"/>
        <v>2318.4</v>
      </c>
      <c r="V38" s="56">
        <v>2</v>
      </c>
      <c r="W38" s="123">
        <v>18.2</v>
      </c>
      <c r="X38" s="109">
        <f t="shared" si="24"/>
        <v>36.4</v>
      </c>
      <c r="Y38" s="55"/>
      <c r="Z38" s="112"/>
      <c r="AA38" s="109">
        <f t="shared" si="25"/>
        <v>0</v>
      </c>
      <c r="AB38" s="55"/>
      <c r="AC38" s="112"/>
      <c r="AD38" s="109">
        <f t="shared" si="26"/>
        <v>0</v>
      </c>
      <c r="AE38" s="55"/>
      <c r="AF38" s="112"/>
      <c r="AG38" s="109">
        <f t="shared" si="27"/>
        <v>0</v>
      </c>
      <c r="AH38" s="52">
        <f t="shared" si="28"/>
        <v>14</v>
      </c>
      <c r="AI38" s="79">
        <f t="shared" si="29"/>
        <v>2354.8000000000002</v>
      </c>
    </row>
    <row r="39" spans="1:35" ht="30" customHeight="1" x14ac:dyDescent="0.4">
      <c r="A39" s="15" t="s">
        <v>34</v>
      </c>
      <c r="B39" s="11" t="s">
        <v>70</v>
      </c>
      <c r="C39" s="53"/>
      <c r="D39" s="110"/>
      <c r="E39" s="109">
        <f t="shared" si="15"/>
        <v>0</v>
      </c>
      <c r="F39" s="55"/>
      <c r="G39" s="67">
        <f t="shared" si="16"/>
        <v>0</v>
      </c>
      <c r="H39" s="112"/>
      <c r="I39" s="109">
        <f t="shared" si="17"/>
        <v>0</v>
      </c>
      <c r="J39" s="109">
        <f t="shared" si="18"/>
        <v>0</v>
      </c>
      <c r="K39" s="55"/>
      <c r="L39" s="67">
        <f t="shared" si="19"/>
        <v>0</v>
      </c>
      <c r="M39" s="112"/>
      <c r="N39" s="109">
        <f t="shared" si="20"/>
        <v>0</v>
      </c>
      <c r="O39" s="109">
        <f t="shared" si="21"/>
        <v>0</v>
      </c>
      <c r="P39" s="68"/>
      <c r="Q39" s="122"/>
      <c r="R39" s="109">
        <f t="shared" si="22"/>
        <v>0</v>
      </c>
      <c r="S39" s="68"/>
      <c r="T39" s="112"/>
      <c r="U39" s="109">
        <f t="shared" si="23"/>
        <v>0</v>
      </c>
      <c r="V39" s="56"/>
      <c r="W39" s="123"/>
      <c r="X39" s="109">
        <f t="shared" si="24"/>
        <v>0</v>
      </c>
      <c r="Y39" s="55"/>
      <c r="Z39" s="112"/>
      <c r="AA39" s="109">
        <f t="shared" si="25"/>
        <v>0</v>
      </c>
      <c r="AB39" s="55">
        <v>14</v>
      </c>
      <c r="AC39" s="112">
        <v>15.8</v>
      </c>
      <c r="AD39" s="109">
        <f t="shared" si="26"/>
        <v>221.2</v>
      </c>
      <c r="AE39" s="55"/>
      <c r="AF39" s="112"/>
      <c r="AG39" s="109">
        <f t="shared" si="27"/>
        <v>0</v>
      </c>
      <c r="AH39" s="52">
        <f t="shared" si="28"/>
        <v>14</v>
      </c>
      <c r="AI39" s="79">
        <f t="shared" si="29"/>
        <v>221.2</v>
      </c>
    </row>
    <row r="40" spans="1:35" ht="30" customHeight="1" x14ac:dyDescent="0.4">
      <c r="A40" s="15" t="s">
        <v>34</v>
      </c>
      <c r="B40" s="11" t="s">
        <v>71</v>
      </c>
      <c r="C40" s="53"/>
      <c r="D40" s="110"/>
      <c r="E40" s="109">
        <f t="shared" si="15"/>
        <v>0</v>
      </c>
      <c r="F40" s="55"/>
      <c r="G40" s="67">
        <f t="shared" si="16"/>
        <v>0</v>
      </c>
      <c r="H40" s="112"/>
      <c r="I40" s="109">
        <f t="shared" si="17"/>
        <v>0</v>
      </c>
      <c r="J40" s="109">
        <f t="shared" si="18"/>
        <v>0</v>
      </c>
      <c r="K40" s="55"/>
      <c r="L40" s="67">
        <f t="shared" si="19"/>
        <v>0</v>
      </c>
      <c r="M40" s="112"/>
      <c r="N40" s="109">
        <f t="shared" si="20"/>
        <v>0</v>
      </c>
      <c r="O40" s="109">
        <f t="shared" si="21"/>
        <v>0</v>
      </c>
      <c r="P40" s="68"/>
      <c r="Q40" s="122"/>
      <c r="R40" s="109">
        <f t="shared" si="22"/>
        <v>0</v>
      </c>
      <c r="S40" s="68"/>
      <c r="T40" s="112"/>
      <c r="U40" s="109">
        <f t="shared" si="23"/>
        <v>0</v>
      </c>
      <c r="V40" s="56"/>
      <c r="W40" s="123"/>
      <c r="X40" s="109">
        <f t="shared" si="24"/>
        <v>0</v>
      </c>
      <c r="Y40" s="55"/>
      <c r="Z40" s="112"/>
      <c r="AA40" s="109">
        <f t="shared" si="25"/>
        <v>0</v>
      </c>
      <c r="AB40" s="55">
        <v>4</v>
      </c>
      <c r="AC40" s="112">
        <v>15.2</v>
      </c>
      <c r="AD40" s="109">
        <f t="shared" si="26"/>
        <v>60.8</v>
      </c>
      <c r="AE40" s="55"/>
      <c r="AF40" s="112"/>
      <c r="AG40" s="109">
        <f t="shared" si="27"/>
        <v>0</v>
      </c>
      <c r="AH40" s="52">
        <f t="shared" si="28"/>
        <v>4</v>
      </c>
      <c r="AI40" s="79">
        <f t="shared" si="29"/>
        <v>60.8</v>
      </c>
    </row>
    <row r="41" spans="1:35" ht="30" customHeight="1" x14ac:dyDescent="0.4">
      <c r="A41" s="15" t="s">
        <v>35</v>
      </c>
      <c r="B41" s="34" t="s">
        <v>46</v>
      </c>
      <c r="C41" s="53">
        <v>2</v>
      </c>
      <c r="D41" s="110">
        <v>1.4</v>
      </c>
      <c r="E41" s="109">
        <f t="shared" si="15"/>
        <v>2.8</v>
      </c>
      <c r="F41" s="53">
        <v>2</v>
      </c>
      <c r="G41" s="67">
        <f t="shared" si="16"/>
        <v>4</v>
      </c>
      <c r="H41" s="110">
        <v>1.4</v>
      </c>
      <c r="I41" s="109">
        <f t="shared" si="17"/>
        <v>2.8</v>
      </c>
      <c r="J41" s="109">
        <f t="shared" si="18"/>
        <v>5.6</v>
      </c>
      <c r="K41" s="53">
        <v>2</v>
      </c>
      <c r="L41" s="67">
        <f t="shared" si="19"/>
        <v>12</v>
      </c>
      <c r="M41" s="110">
        <v>1.4</v>
      </c>
      <c r="N41" s="109">
        <f t="shared" si="20"/>
        <v>2.8</v>
      </c>
      <c r="O41" s="109">
        <f t="shared" si="21"/>
        <v>16.799999999999997</v>
      </c>
      <c r="P41" s="53">
        <v>2</v>
      </c>
      <c r="Q41" s="110">
        <v>1.4</v>
      </c>
      <c r="R41" s="109">
        <f t="shared" si="22"/>
        <v>2.8</v>
      </c>
      <c r="S41" s="55"/>
      <c r="T41" s="112"/>
      <c r="U41" s="109">
        <f t="shared" si="23"/>
        <v>0</v>
      </c>
      <c r="V41" s="56">
        <v>2</v>
      </c>
      <c r="W41" s="123">
        <v>1.4</v>
      </c>
      <c r="X41" s="109">
        <f t="shared" si="24"/>
        <v>2.8</v>
      </c>
      <c r="Y41" s="55"/>
      <c r="Z41" s="112"/>
      <c r="AA41" s="109">
        <f t="shared" si="25"/>
        <v>0</v>
      </c>
      <c r="AB41" s="55"/>
      <c r="AC41" s="112"/>
      <c r="AD41" s="109">
        <f t="shared" si="26"/>
        <v>0</v>
      </c>
      <c r="AE41" s="55"/>
      <c r="AF41" s="112"/>
      <c r="AG41" s="109">
        <f t="shared" si="27"/>
        <v>0</v>
      </c>
      <c r="AH41" s="52">
        <f t="shared" si="28"/>
        <v>22</v>
      </c>
      <c r="AI41" s="79">
        <f t="shared" si="29"/>
        <v>14</v>
      </c>
    </row>
    <row r="42" spans="1:35" ht="30" customHeight="1" x14ac:dyDescent="0.4">
      <c r="A42" s="15" t="s">
        <v>72</v>
      </c>
      <c r="B42" s="34" t="s">
        <v>46</v>
      </c>
      <c r="C42" s="53">
        <v>7</v>
      </c>
      <c r="D42" s="110">
        <v>1.4</v>
      </c>
      <c r="E42" s="109">
        <f t="shared" si="15"/>
        <v>9.8000000000000007</v>
      </c>
      <c r="F42" s="53">
        <v>7</v>
      </c>
      <c r="G42" s="67">
        <f t="shared" si="16"/>
        <v>14</v>
      </c>
      <c r="H42" s="110">
        <v>1.4</v>
      </c>
      <c r="I42" s="109">
        <f t="shared" si="17"/>
        <v>9.8000000000000007</v>
      </c>
      <c r="J42" s="109">
        <f t="shared" si="18"/>
        <v>19.600000000000001</v>
      </c>
      <c r="K42" s="53">
        <v>7</v>
      </c>
      <c r="L42" s="67">
        <f t="shared" si="19"/>
        <v>42</v>
      </c>
      <c r="M42" s="110">
        <v>1.4</v>
      </c>
      <c r="N42" s="109">
        <f t="shared" si="20"/>
        <v>9.8000000000000007</v>
      </c>
      <c r="O42" s="109">
        <f t="shared" si="21"/>
        <v>58.800000000000004</v>
      </c>
      <c r="P42" s="53">
        <v>11</v>
      </c>
      <c r="Q42" s="110">
        <v>1.4</v>
      </c>
      <c r="R42" s="109">
        <f t="shared" si="22"/>
        <v>15.4</v>
      </c>
      <c r="S42" s="53">
        <v>28</v>
      </c>
      <c r="T42" s="112">
        <v>39.200000000000003</v>
      </c>
      <c r="U42" s="109">
        <f t="shared" si="23"/>
        <v>1097.5999999999999</v>
      </c>
      <c r="V42" s="56">
        <v>9</v>
      </c>
      <c r="W42" s="123">
        <v>1.4</v>
      </c>
      <c r="X42" s="109">
        <f t="shared" si="24"/>
        <v>12.6</v>
      </c>
      <c r="Y42" s="55">
        <v>6</v>
      </c>
      <c r="Z42" s="110">
        <v>1.4</v>
      </c>
      <c r="AA42" s="109">
        <f t="shared" si="25"/>
        <v>8.4</v>
      </c>
      <c r="AB42" s="55">
        <v>42</v>
      </c>
      <c r="AC42" s="112">
        <v>1.4</v>
      </c>
      <c r="AD42" s="109">
        <f t="shared" si="26"/>
        <v>58.8</v>
      </c>
      <c r="AE42" s="55">
        <v>6</v>
      </c>
      <c r="AF42" s="112">
        <v>1.4</v>
      </c>
      <c r="AG42" s="109">
        <f t="shared" si="27"/>
        <v>8.4</v>
      </c>
      <c r="AH42" s="52">
        <f t="shared" si="28"/>
        <v>165</v>
      </c>
      <c r="AI42" s="79">
        <f t="shared" si="29"/>
        <v>1230.5999999999999</v>
      </c>
    </row>
    <row r="43" spans="1:35" ht="30" customHeight="1" x14ac:dyDescent="0.4">
      <c r="A43" s="15" t="s">
        <v>73</v>
      </c>
      <c r="B43" s="34" t="s">
        <v>46</v>
      </c>
      <c r="C43" s="53">
        <v>48</v>
      </c>
      <c r="D43" s="110">
        <v>1.7</v>
      </c>
      <c r="E43" s="109">
        <f t="shared" si="15"/>
        <v>81.599999999999994</v>
      </c>
      <c r="F43" s="53">
        <v>52</v>
      </c>
      <c r="G43" s="67">
        <f t="shared" si="16"/>
        <v>104</v>
      </c>
      <c r="H43" s="110">
        <v>1.7</v>
      </c>
      <c r="I43" s="109">
        <f t="shared" si="17"/>
        <v>88.4</v>
      </c>
      <c r="J43" s="109">
        <f t="shared" si="18"/>
        <v>176.8</v>
      </c>
      <c r="K43" s="53">
        <v>48</v>
      </c>
      <c r="L43" s="67">
        <f t="shared" si="19"/>
        <v>288</v>
      </c>
      <c r="M43" s="110">
        <v>1.7</v>
      </c>
      <c r="N43" s="109">
        <f t="shared" si="20"/>
        <v>81.599999999999994</v>
      </c>
      <c r="O43" s="109">
        <f t="shared" si="21"/>
        <v>489.59999999999997</v>
      </c>
      <c r="P43" s="53">
        <v>44</v>
      </c>
      <c r="Q43" s="110">
        <v>1.7</v>
      </c>
      <c r="R43" s="109">
        <f t="shared" si="22"/>
        <v>74.8</v>
      </c>
      <c r="S43" s="53">
        <v>32</v>
      </c>
      <c r="T43" s="110">
        <v>54.4</v>
      </c>
      <c r="U43" s="109">
        <f t="shared" si="23"/>
        <v>1740.8</v>
      </c>
      <c r="V43" s="56">
        <v>38</v>
      </c>
      <c r="W43" s="123">
        <v>1.7</v>
      </c>
      <c r="X43" s="109">
        <f t="shared" si="24"/>
        <v>64.599999999999994</v>
      </c>
      <c r="Y43" s="55">
        <v>16</v>
      </c>
      <c r="Z43" s="110">
        <v>1.7</v>
      </c>
      <c r="AA43" s="109">
        <f t="shared" si="25"/>
        <v>27.2</v>
      </c>
      <c r="AB43" s="55">
        <v>44</v>
      </c>
      <c r="AC43" s="112">
        <v>1.7</v>
      </c>
      <c r="AD43" s="109">
        <f t="shared" si="26"/>
        <v>74.8</v>
      </c>
      <c r="AE43" s="55">
        <v>16</v>
      </c>
      <c r="AF43" s="112">
        <v>1.7</v>
      </c>
      <c r="AG43" s="109">
        <f t="shared" si="27"/>
        <v>27.2</v>
      </c>
      <c r="AH43" s="52">
        <f t="shared" si="28"/>
        <v>630</v>
      </c>
      <c r="AI43" s="79">
        <f t="shared" si="29"/>
        <v>2260.9999999999995</v>
      </c>
    </row>
    <row r="44" spans="1:35" ht="30" customHeight="1" x14ac:dyDescent="0.4">
      <c r="A44" s="15" t="s">
        <v>36</v>
      </c>
      <c r="B44" s="11" t="s">
        <v>43</v>
      </c>
      <c r="C44" s="110">
        <v>38</v>
      </c>
      <c r="D44" s="110">
        <v>1.8</v>
      </c>
      <c r="E44" s="109">
        <f t="shared" si="15"/>
        <v>68.400000000000006</v>
      </c>
      <c r="F44" s="110">
        <v>43</v>
      </c>
      <c r="G44" s="67">
        <f t="shared" si="16"/>
        <v>86</v>
      </c>
      <c r="H44" s="110">
        <v>1.8</v>
      </c>
      <c r="I44" s="109">
        <f t="shared" si="17"/>
        <v>77.400000000000006</v>
      </c>
      <c r="J44" s="109">
        <f t="shared" si="18"/>
        <v>154.80000000000001</v>
      </c>
      <c r="K44" s="110">
        <v>40.4</v>
      </c>
      <c r="L44" s="67">
        <f t="shared" si="19"/>
        <v>242.39999999999998</v>
      </c>
      <c r="M44" s="110">
        <v>1.8</v>
      </c>
      <c r="N44" s="109">
        <f t="shared" si="20"/>
        <v>72.8</v>
      </c>
      <c r="O44" s="109">
        <f t="shared" si="21"/>
        <v>436.79999999999995</v>
      </c>
      <c r="P44" s="110">
        <v>32.700000000000003</v>
      </c>
      <c r="Q44" s="110">
        <v>1.8</v>
      </c>
      <c r="R44" s="109">
        <f t="shared" si="22"/>
        <v>58.9</v>
      </c>
      <c r="S44" s="110">
        <v>24</v>
      </c>
      <c r="T44" s="110">
        <v>43.2</v>
      </c>
      <c r="U44" s="109">
        <f t="shared" si="23"/>
        <v>1036.8</v>
      </c>
      <c r="V44" s="123">
        <v>23.8</v>
      </c>
      <c r="W44" s="123">
        <v>1.8</v>
      </c>
      <c r="X44" s="109">
        <f t="shared" si="24"/>
        <v>42.9</v>
      </c>
      <c r="Y44" s="112">
        <v>11.6</v>
      </c>
      <c r="Z44" s="110">
        <v>1.8</v>
      </c>
      <c r="AA44" s="109">
        <f t="shared" si="25"/>
        <v>20.900000000000002</v>
      </c>
      <c r="AB44" s="112">
        <v>32.4</v>
      </c>
      <c r="AC44" s="112">
        <v>1.8</v>
      </c>
      <c r="AD44" s="109">
        <f t="shared" si="26"/>
        <v>58.4</v>
      </c>
      <c r="AE44" s="112">
        <v>11.6</v>
      </c>
      <c r="AF44" s="112">
        <v>1.8</v>
      </c>
      <c r="AG44" s="109">
        <f t="shared" si="27"/>
        <v>20.900000000000002</v>
      </c>
      <c r="AH44" s="52">
        <f t="shared" si="28"/>
        <v>502.5</v>
      </c>
      <c r="AI44" s="79">
        <f t="shared" si="29"/>
        <v>1457.4000000000003</v>
      </c>
    </row>
    <row r="45" spans="1:35" ht="30" customHeight="1" x14ac:dyDescent="0.4">
      <c r="A45" s="15" t="s">
        <v>37</v>
      </c>
      <c r="B45" s="11" t="s">
        <v>47</v>
      </c>
      <c r="C45" s="53">
        <v>57</v>
      </c>
      <c r="D45" s="110">
        <v>8.5250000000000004</v>
      </c>
      <c r="E45" s="109">
        <f t="shared" si="15"/>
        <v>486</v>
      </c>
      <c r="F45" s="53">
        <v>61</v>
      </c>
      <c r="G45" s="67">
        <f t="shared" si="16"/>
        <v>122</v>
      </c>
      <c r="H45" s="110">
        <v>8.5250000000000004</v>
      </c>
      <c r="I45" s="109">
        <f t="shared" si="17"/>
        <v>520.1</v>
      </c>
      <c r="J45" s="109">
        <f t="shared" si="18"/>
        <v>1040.2</v>
      </c>
      <c r="K45" s="53">
        <v>57</v>
      </c>
      <c r="L45" s="67">
        <f t="shared" si="19"/>
        <v>342</v>
      </c>
      <c r="M45" s="110">
        <v>8.5250000000000004</v>
      </c>
      <c r="N45" s="109">
        <f t="shared" si="20"/>
        <v>486</v>
      </c>
      <c r="O45" s="109">
        <f t="shared" si="21"/>
        <v>2916</v>
      </c>
      <c r="P45" s="53">
        <v>57</v>
      </c>
      <c r="Q45" s="110">
        <v>7.9749999999999996</v>
      </c>
      <c r="R45" s="109">
        <f t="shared" si="22"/>
        <v>454.6</v>
      </c>
      <c r="S45" s="53">
        <v>60</v>
      </c>
      <c r="T45" s="110">
        <v>412.5</v>
      </c>
      <c r="U45" s="109">
        <f t="shared" si="23"/>
        <v>24750</v>
      </c>
      <c r="V45" s="56">
        <v>49</v>
      </c>
      <c r="W45" s="123">
        <v>7.9749999999999996</v>
      </c>
      <c r="X45" s="109">
        <f t="shared" si="24"/>
        <v>390.8</v>
      </c>
      <c r="Y45" s="55">
        <v>22</v>
      </c>
      <c r="Z45" s="122">
        <v>6.875</v>
      </c>
      <c r="AA45" s="109">
        <f t="shared" si="25"/>
        <v>151.29999999999998</v>
      </c>
      <c r="AB45" s="55">
        <v>86</v>
      </c>
      <c r="AC45" s="112">
        <v>6.875</v>
      </c>
      <c r="AD45" s="109">
        <f t="shared" si="26"/>
        <v>591.30000000000007</v>
      </c>
      <c r="AE45" s="55">
        <v>22</v>
      </c>
      <c r="AF45" s="112">
        <v>6.875</v>
      </c>
      <c r="AG45" s="109">
        <f t="shared" si="27"/>
        <v>151.29999999999998</v>
      </c>
      <c r="AH45" s="52">
        <f t="shared" si="28"/>
        <v>817</v>
      </c>
      <c r="AI45" s="79">
        <f t="shared" si="29"/>
        <v>27981.399999999998</v>
      </c>
    </row>
    <row r="46" spans="1:35" ht="30" customHeight="1" x14ac:dyDescent="0.4">
      <c r="A46" s="31" t="s">
        <v>66</v>
      </c>
      <c r="B46" s="35" t="s">
        <v>67</v>
      </c>
      <c r="C46" s="53"/>
      <c r="D46" s="110"/>
      <c r="E46" s="109">
        <f t="shared" si="15"/>
        <v>0</v>
      </c>
      <c r="F46" s="53"/>
      <c r="G46" s="67">
        <f t="shared" si="16"/>
        <v>0</v>
      </c>
      <c r="H46" s="110"/>
      <c r="I46" s="109">
        <f t="shared" si="17"/>
        <v>0</v>
      </c>
      <c r="J46" s="109">
        <f t="shared" si="18"/>
        <v>0</v>
      </c>
      <c r="K46" s="53"/>
      <c r="L46" s="67">
        <f t="shared" si="19"/>
        <v>0</v>
      </c>
      <c r="M46" s="110"/>
      <c r="N46" s="109">
        <f t="shared" si="20"/>
        <v>0</v>
      </c>
      <c r="O46" s="109">
        <f t="shared" si="21"/>
        <v>0</v>
      </c>
      <c r="P46" s="53"/>
      <c r="Q46" s="110"/>
      <c r="R46" s="109">
        <f t="shared" si="22"/>
        <v>0</v>
      </c>
      <c r="S46" s="53"/>
      <c r="T46" s="110"/>
      <c r="U46" s="109">
        <f t="shared" si="23"/>
        <v>0</v>
      </c>
      <c r="V46" s="56"/>
      <c r="W46" s="123"/>
      <c r="X46" s="109">
        <f t="shared" si="24"/>
        <v>0</v>
      </c>
      <c r="Y46" s="55">
        <v>76</v>
      </c>
      <c r="Z46" s="122">
        <v>0</v>
      </c>
      <c r="AA46" s="109">
        <f t="shared" si="25"/>
        <v>0</v>
      </c>
      <c r="AB46" s="55">
        <v>260</v>
      </c>
      <c r="AC46" s="112">
        <v>0</v>
      </c>
      <c r="AD46" s="109">
        <f t="shared" si="26"/>
        <v>0</v>
      </c>
      <c r="AE46" s="55">
        <v>76</v>
      </c>
      <c r="AF46" s="112">
        <v>0</v>
      </c>
      <c r="AG46" s="109">
        <f t="shared" si="27"/>
        <v>0</v>
      </c>
      <c r="AH46" s="52">
        <f t="shared" si="28"/>
        <v>412</v>
      </c>
      <c r="AI46" s="79">
        <f t="shared" si="29"/>
        <v>0</v>
      </c>
    </row>
    <row r="47" spans="1:35" ht="30" customHeight="1" x14ac:dyDescent="0.4">
      <c r="A47" s="32" t="s">
        <v>53</v>
      </c>
      <c r="B47" s="51" t="s">
        <v>82</v>
      </c>
      <c r="C47" s="68">
        <v>210</v>
      </c>
      <c r="D47" s="122">
        <v>0.2</v>
      </c>
      <c r="E47" s="109">
        <f t="shared" si="15"/>
        <v>42</v>
      </c>
      <c r="F47" s="68">
        <v>226</v>
      </c>
      <c r="G47" s="67">
        <f t="shared" si="16"/>
        <v>452</v>
      </c>
      <c r="H47" s="122">
        <v>0.2</v>
      </c>
      <c r="I47" s="109">
        <f t="shared" si="17"/>
        <v>45.2</v>
      </c>
      <c r="J47" s="109">
        <f t="shared" si="18"/>
        <v>90.4</v>
      </c>
      <c r="K47" s="68">
        <v>210</v>
      </c>
      <c r="L47" s="67">
        <f t="shared" si="19"/>
        <v>1260</v>
      </c>
      <c r="M47" s="122">
        <v>0.2</v>
      </c>
      <c r="N47" s="109">
        <f t="shared" si="20"/>
        <v>42</v>
      </c>
      <c r="O47" s="109">
        <f t="shared" si="21"/>
        <v>252</v>
      </c>
      <c r="P47" s="53">
        <v>202</v>
      </c>
      <c r="Q47" s="110">
        <v>0.2</v>
      </c>
      <c r="R47" s="109">
        <f t="shared" si="22"/>
        <v>40.4</v>
      </c>
      <c r="S47" s="53">
        <v>184</v>
      </c>
      <c r="T47" s="110">
        <v>36.799999999999997</v>
      </c>
      <c r="U47" s="109">
        <f t="shared" si="23"/>
        <v>6771.2</v>
      </c>
      <c r="V47" s="56">
        <v>174</v>
      </c>
      <c r="W47" s="123">
        <v>0.2</v>
      </c>
      <c r="X47" s="109">
        <f t="shared" si="24"/>
        <v>34.799999999999997</v>
      </c>
      <c r="Y47" s="55">
        <v>76</v>
      </c>
      <c r="Z47" s="110">
        <v>0.2</v>
      </c>
      <c r="AA47" s="109">
        <f t="shared" si="25"/>
        <v>15.2</v>
      </c>
      <c r="AB47" s="55">
        <v>260</v>
      </c>
      <c r="AC47" s="112">
        <v>0.2</v>
      </c>
      <c r="AD47" s="109">
        <f t="shared" si="26"/>
        <v>52</v>
      </c>
      <c r="AE47" s="55">
        <v>76</v>
      </c>
      <c r="AF47" s="112">
        <v>0.2</v>
      </c>
      <c r="AG47" s="109">
        <f t="shared" si="27"/>
        <v>15.2</v>
      </c>
      <c r="AH47" s="52">
        <f t="shared" si="28"/>
        <v>2894</v>
      </c>
      <c r="AI47" s="79">
        <f t="shared" si="29"/>
        <v>7058</v>
      </c>
    </row>
    <row r="48" spans="1:35" ht="30" customHeight="1" x14ac:dyDescent="0.4">
      <c r="A48" s="32" t="s">
        <v>38</v>
      </c>
      <c r="B48" s="36" t="s">
        <v>48</v>
      </c>
      <c r="C48" s="68">
        <v>1</v>
      </c>
      <c r="D48" s="122">
        <v>105</v>
      </c>
      <c r="E48" s="109">
        <f t="shared" si="15"/>
        <v>105</v>
      </c>
      <c r="F48" s="68">
        <v>1</v>
      </c>
      <c r="G48" s="67">
        <f t="shared" si="16"/>
        <v>2</v>
      </c>
      <c r="H48" s="122">
        <v>125</v>
      </c>
      <c r="I48" s="109">
        <f t="shared" si="17"/>
        <v>125</v>
      </c>
      <c r="J48" s="109">
        <f t="shared" si="18"/>
        <v>250</v>
      </c>
      <c r="K48" s="68">
        <v>1</v>
      </c>
      <c r="L48" s="67">
        <f t="shared" si="19"/>
        <v>6</v>
      </c>
      <c r="M48" s="122">
        <v>125</v>
      </c>
      <c r="N48" s="109">
        <f t="shared" si="20"/>
        <v>125</v>
      </c>
      <c r="O48" s="109">
        <f t="shared" si="21"/>
        <v>750</v>
      </c>
      <c r="P48" s="53">
        <v>1</v>
      </c>
      <c r="Q48" s="110">
        <v>100</v>
      </c>
      <c r="R48" s="109">
        <f t="shared" si="22"/>
        <v>100</v>
      </c>
      <c r="S48" s="55"/>
      <c r="T48" s="112"/>
      <c r="U48" s="109">
        <f t="shared" si="23"/>
        <v>0</v>
      </c>
      <c r="V48" s="56">
        <v>1</v>
      </c>
      <c r="W48" s="123">
        <v>100</v>
      </c>
      <c r="X48" s="109">
        <f t="shared" si="24"/>
        <v>100</v>
      </c>
      <c r="Y48" s="55"/>
      <c r="Z48" s="112"/>
      <c r="AA48" s="109">
        <f t="shared" si="25"/>
        <v>0</v>
      </c>
      <c r="AB48" s="55"/>
      <c r="AC48" s="112"/>
      <c r="AD48" s="109">
        <f t="shared" si="26"/>
        <v>0</v>
      </c>
      <c r="AE48" s="55"/>
      <c r="AF48" s="112"/>
      <c r="AG48" s="109">
        <f t="shared" si="27"/>
        <v>0</v>
      </c>
      <c r="AH48" s="52">
        <f t="shared" si="28"/>
        <v>11</v>
      </c>
      <c r="AI48" s="79">
        <f t="shared" si="29"/>
        <v>555</v>
      </c>
    </row>
    <row r="49" spans="1:35" ht="30" customHeight="1" x14ac:dyDescent="0.4">
      <c r="A49" s="10" t="s">
        <v>39</v>
      </c>
      <c r="B49" s="13" t="s">
        <v>49</v>
      </c>
      <c r="C49" s="53">
        <v>1</v>
      </c>
      <c r="D49" s="110">
        <v>5.7</v>
      </c>
      <c r="E49" s="109">
        <f t="shared" si="15"/>
        <v>5.7</v>
      </c>
      <c r="F49" s="53">
        <v>1</v>
      </c>
      <c r="G49" s="67">
        <f t="shared" si="16"/>
        <v>2</v>
      </c>
      <c r="H49" s="110">
        <v>5.7</v>
      </c>
      <c r="I49" s="109">
        <f t="shared" si="17"/>
        <v>5.7</v>
      </c>
      <c r="J49" s="109">
        <f t="shared" si="18"/>
        <v>11.4</v>
      </c>
      <c r="K49" s="53">
        <v>1</v>
      </c>
      <c r="L49" s="67">
        <f t="shared" si="19"/>
        <v>6</v>
      </c>
      <c r="M49" s="110">
        <v>5.7</v>
      </c>
      <c r="N49" s="109">
        <f t="shared" si="20"/>
        <v>5.7</v>
      </c>
      <c r="O49" s="109">
        <f t="shared" si="21"/>
        <v>34.200000000000003</v>
      </c>
      <c r="P49" s="53">
        <v>1</v>
      </c>
      <c r="Q49" s="110">
        <v>5.7</v>
      </c>
      <c r="R49" s="109">
        <f t="shared" si="22"/>
        <v>5.7</v>
      </c>
      <c r="S49" s="53">
        <v>1</v>
      </c>
      <c r="T49" s="112">
        <v>5.7</v>
      </c>
      <c r="U49" s="109">
        <f t="shared" si="23"/>
        <v>5.7</v>
      </c>
      <c r="V49" s="56">
        <v>1</v>
      </c>
      <c r="W49" s="123">
        <v>5.7</v>
      </c>
      <c r="X49" s="109">
        <f t="shared" si="24"/>
        <v>5.7</v>
      </c>
      <c r="Y49" s="55">
        <v>1</v>
      </c>
      <c r="Z49" s="110">
        <v>5.7</v>
      </c>
      <c r="AA49" s="109">
        <f t="shared" si="25"/>
        <v>5.7</v>
      </c>
      <c r="AB49" s="55">
        <v>1</v>
      </c>
      <c r="AC49" s="112">
        <v>5.7</v>
      </c>
      <c r="AD49" s="109">
        <f t="shared" si="26"/>
        <v>5.7</v>
      </c>
      <c r="AE49" s="55">
        <v>1</v>
      </c>
      <c r="AF49" s="112">
        <v>5.7</v>
      </c>
      <c r="AG49" s="109">
        <f t="shared" si="27"/>
        <v>5.7</v>
      </c>
      <c r="AH49" s="52">
        <f t="shared" si="28"/>
        <v>15</v>
      </c>
      <c r="AI49" s="79">
        <f t="shared" si="29"/>
        <v>51.300000000000011</v>
      </c>
    </row>
    <row r="50" spans="1:35" ht="30" customHeight="1" x14ac:dyDescent="0.4">
      <c r="A50" s="33" t="s">
        <v>40</v>
      </c>
      <c r="B50" s="13" t="s">
        <v>50</v>
      </c>
      <c r="C50" s="53">
        <v>1</v>
      </c>
      <c r="D50" s="110">
        <v>2.8</v>
      </c>
      <c r="E50" s="109">
        <f t="shared" si="15"/>
        <v>2.8</v>
      </c>
      <c r="F50" s="53">
        <v>1</v>
      </c>
      <c r="G50" s="67">
        <f t="shared" si="16"/>
        <v>2</v>
      </c>
      <c r="H50" s="110">
        <v>2.8</v>
      </c>
      <c r="I50" s="109">
        <f t="shared" si="17"/>
        <v>2.8</v>
      </c>
      <c r="J50" s="109">
        <f t="shared" si="18"/>
        <v>5.6</v>
      </c>
      <c r="K50" s="53">
        <v>1</v>
      </c>
      <c r="L50" s="67">
        <f t="shared" si="19"/>
        <v>6</v>
      </c>
      <c r="M50" s="110">
        <v>2.8</v>
      </c>
      <c r="N50" s="109">
        <f t="shared" si="20"/>
        <v>2.8</v>
      </c>
      <c r="O50" s="109">
        <f t="shared" si="21"/>
        <v>16.799999999999997</v>
      </c>
      <c r="P50" s="53">
        <v>1</v>
      </c>
      <c r="Q50" s="110">
        <v>2.8</v>
      </c>
      <c r="R50" s="109">
        <f t="shared" si="22"/>
        <v>2.8</v>
      </c>
      <c r="S50" s="53">
        <v>1</v>
      </c>
      <c r="T50" s="112">
        <v>2.8</v>
      </c>
      <c r="U50" s="109">
        <f t="shared" si="23"/>
        <v>2.8</v>
      </c>
      <c r="V50" s="56">
        <v>1</v>
      </c>
      <c r="W50" s="123">
        <v>2.8</v>
      </c>
      <c r="X50" s="109">
        <f t="shared" si="24"/>
        <v>2.8</v>
      </c>
      <c r="Y50" s="55">
        <v>1</v>
      </c>
      <c r="Z50" s="110">
        <v>2.8</v>
      </c>
      <c r="AA50" s="109">
        <f t="shared" si="25"/>
        <v>2.8</v>
      </c>
      <c r="AB50" s="55">
        <v>1</v>
      </c>
      <c r="AC50" s="112">
        <v>2.8</v>
      </c>
      <c r="AD50" s="109">
        <f t="shared" si="26"/>
        <v>2.8</v>
      </c>
      <c r="AE50" s="55">
        <v>1</v>
      </c>
      <c r="AF50" s="112">
        <v>2.8</v>
      </c>
      <c r="AG50" s="109">
        <f t="shared" si="27"/>
        <v>2.8</v>
      </c>
      <c r="AH50" s="52">
        <f t="shared" si="28"/>
        <v>15</v>
      </c>
      <c r="AI50" s="79">
        <f t="shared" si="29"/>
        <v>25.200000000000003</v>
      </c>
    </row>
    <row r="51" spans="1:35" ht="30" customHeight="1" x14ac:dyDescent="0.4">
      <c r="A51" s="16" t="s">
        <v>41</v>
      </c>
      <c r="B51" s="13" t="s">
        <v>51</v>
      </c>
      <c r="C51" s="53">
        <v>1</v>
      </c>
      <c r="D51" s="110">
        <v>0.5</v>
      </c>
      <c r="E51" s="109">
        <f t="shared" si="15"/>
        <v>0.5</v>
      </c>
      <c r="F51" s="53">
        <v>1</v>
      </c>
      <c r="G51" s="67">
        <f t="shared" si="16"/>
        <v>2</v>
      </c>
      <c r="H51" s="110">
        <v>0.5</v>
      </c>
      <c r="I51" s="109">
        <f t="shared" si="17"/>
        <v>0.5</v>
      </c>
      <c r="J51" s="109">
        <f t="shared" si="18"/>
        <v>1</v>
      </c>
      <c r="K51" s="53">
        <v>1</v>
      </c>
      <c r="L51" s="67">
        <f t="shared" si="19"/>
        <v>6</v>
      </c>
      <c r="M51" s="110">
        <v>0.5</v>
      </c>
      <c r="N51" s="109">
        <f t="shared" si="20"/>
        <v>0.5</v>
      </c>
      <c r="O51" s="109">
        <f t="shared" si="21"/>
        <v>3</v>
      </c>
      <c r="P51" s="53">
        <v>1</v>
      </c>
      <c r="Q51" s="110">
        <v>0.5</v>
      </c>
      <c r="R51" s="109">
        <f t="shared" si="22"/>
        <v>0.5</v>
      </c>
      <c r="S51" s="53">
        <v>1</v>
      </c>
      <c r="T51" s="112">
        <v>0.5</v>
      </c>
      <c r="U51" s="109">
        <f t="shared" si="23"/>
        <v>0.5</v>
      </c>
      <c r="V51" s="56">
        <v>1</v>
      </c>
      <c r="W51" s="123">
        <v>0.5</v>
      </c>
      <c r="X51" s="109">
        <f t="shared" si="24"/>
        <v>0.5</v>
      </c>
      <c r="Y51" s="55">
        <v>1</v>
      </c>
      <c r="Z51" s="110">
        <v>0.5</v>
      </c>
      <c r="AA51" s="109">
        <f t="shared" si="25"/>
        <v>0.5</v>
      </c>
      <c r="AB51" s="55">
        <v>1</v>
      </c>
      <c r="AC51" s="112">
        <v>0.5</v>
      </c>
      <c r="AD51" s="109">
        <f t="shared" si="26"/>
        <v>0.5</v>
      </c>
      <c r="AE51" s="55">
        <v>1</v>
      </c>
      <c r="AF51" s="112">
        <v>0.5</v>
      </c>
      <c r="AG51" s="109">
        <f t="shared" si="27"/>
        <v>0.5</v>
      </c>
      <c r="AH51" s="52">
        <f t="shared" si="28"/>
        <v>15</v>
      </c>
      <c r="AI51" s="79">
        <f t="shared" si="29"/>
        <v>4.5</v>
      </c>
    </row>
    <row r="52" spans="1:35" ht="30" customHeight="1" x14ac:dyDescent="0.4">
      <c r="A52" s="17" t="s">
        <v>42</v>
      </c>
      <c r="B52" s="13" t="s">
        <v>51</v>
      </c>
      <c r="C52" s="53">
        <v>1</v>
      </c>
      <c r="D52" s="110">
        <v>5.4</v>
      </c>
      <c r="E52" s="109">
        <f t="shared" si="15"/>
        <v>5.4</v>
      </c>
      <c r="F52" s="53">
        <v>1</v>
      </c>
      <c r="G52" s="67">
        <f t="shared" si="16"/>
        <v>2</v>
      </c>
      <c r="H52" s="110">
        <v>5.4</v>
      </c>
      <c r="I52" s="109">
        <f t="shared" si="17"/>
        <v>5.4</v>
      </c>
      <c r="J52" s="109">
        <f t="shared" si="18"/>
        <v>10.8</v>
      </c>
      <c r="K52" s="53">
        <v>1</v>
      </c>
      <c r="L52" s="67">
        <f t="shared" si="19"/>
        <v>6</v>
      </c>
      <c r="M52" s="110">
        <v>5.4</v>
      </c>
      <c r="N52" s="109">
        <f t="shared" si="20"/>
        <v>5.4</v>
      </c>
      <c r="O52" s="109">
        <f t="shared" si="21"/>
        <v>32.400000000000006</v>
      </c>
      <c r="P52" s="53">
        <v>1</v>
      </c>
      <c r="Q52" s="110">
        <v>5.4</v>
      </c>
      <c r="R52" s="109">
        <f t="shared" si="22"/>
        <v>5.4</v>
      </c>
      <c r="S52" s="53">
        <v>1</v>
      </c>
      <c r="T52" s="112">
        <v>5.4</v>
      </c>
      <c r="U52" s="109">
        <f t="shared" si="23"/>
        <v>5.4</v>
      </c>
      <c r="V52" s="56">
        <v>1</v>
      </c>
      <c r="W52" s="123">
        <v>5.4</v>
      </c>
      <c r="X52" s="109">
        <f t="shared" si="24"/>
        <v>5.4</v>
      </c>
      <c r="Y52" s="55">
        <v>1</v>
      </c>
      <c r="Z52" s="110">
        <v>5.4</v>
      </c>
      <c r="AA52" s="109">
        <f t="shared" si="25"/>
        <v>5.4</v>
      </c>
      <c r="AB52" s="55">
        <v>1</v>
      </c>
      <c r="AC52" s="112">
        <v>5.4</v>
      </c>
      <c r="AD52" s="109">
        <f t="shared" si="26"/>
        <v>5.4</v>
      </c>
      <c r="AE52" s="55">
        <v>1</v>
      </c>
      <c r="AF52" s="112">
        <v>5.4</v>
      </c>
      <c r="AG52" s="109">
        <f t="shared" si="27"/>
        <v>5.4</v>
      </c>
      <c r="AH52" s="52">
        <f t="shared" si="28"/>
        <v>15</v>
      </c>
      <c r="AI52" s="79">
        <f t="shared" si="29"/>
        <v>48.599999999999994</v>
      </c>
    </row>
  </sheetData>
  <mergeCells count="38">
    <mergeCell ref="AH2:AI3"/>
    <mergeCell ref="AH31:AI31"/>
    <mergeCell ref="U31:U32"/>
    <mergeCell ref="R31:R32"/>
    <mergeCell ref="N31:N32"/>
    <mergeCell ref="AG3:AG4"/>
    <mergeCell ref="AG31:AG32"/>
    <mergeCell ref="O3:O4"/>
    <mergeCell ref="O31:O32"/>
    <mergeCell ref="I31:I32"/>
    <mergeCell ref="E31:E32"/>
    <mergeCell ref="X3:X4"/>
    <mergeCell ref="AA3:AA4"/>
    <mergeCell ref="AD3:AD4"/>
    <mergeCell ref="AD31:AD32"/>
    <mergeCell ref="AA31:AA32"/>
    <mergeCell ref="X31:X32"/>
    <mergeCell ref="E3:E4"/>
    <mergeCell ref="I3:I4"/>
    <mergeCell ref="N3:N4"/>
    <mergeCell ref="R3:R4"/>
    <mergeCell ref="U3:U4"/>
    <mergeCell ref="J3:J4"/>
    <mergeCell ref="J31:J32"/>
    <mergeCell ref="C2:E2"/>
    <mergeCell ref="AE2:AG2"/>
    <mergeCell ref="AB2:AD2"/>
    <mergeCell ref="Y2:AA2"/>
    <mergeCell ref="V2:X2"/>
    <mergeCell ref="S2:U2"/>
    <mergeCell ref="P2:R2"/>
    <mergeCell ref="F2:H2"/>
    <mergeCell ref="K2:M2"/>
    <mergeCell ref="A2:B2"/>
    <mergeCell ref="A3:A4"/>
    <mergeCell ref="B3:B4"/>
    <mergeCell ref="A31:A32"/>
    <mergeCell ref="B31:B32"/>
  </mergeCells>
  <phoneticPr fontId="2"/>
  <printOptions horizontalCentered="1"/>
  <pageMargins left="0.19685039370078741" right="0.19685039370078741" top="0.74803149606299213" bottom="0.74803149606299213" header="0.31496062992125984" footer="0.31496062992125984"/>
  <pageSetup paperSize="8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B02BB-E58E-4E7E-B1F2-AB62ABDD6708}">
  <dimension ref="A1:Q45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T47" sqref="T47:T49"/>
    </sheetView>
  </sheetViews>
  <sheetFormatPr defaultRowHeight="13.5" x14ac:dyDescent="0.4"/>
  <cols>
    <col min="1" max="15" width="9" style="22"/>
    <col min="16" max="16" width="9.5" style="23" bestFit="1" customWidth="1"/>
    <col min="17" max="17" width="9.5" style="22" bestFit="1" customWidth="1"/>
    <col min="18" max="16384" width="9" style="22"/>
  </cols>
  <sheetData>
    <row r="1" spans="1:16" x14ac:dyDescent="0.4">
      <c r="A1" s="22" t="s">
        <v>78</v>
      </c>
    </row>
    <row r="2" spans="1:16" x14ac:dyDescent="0.4">
      <c r="A2" s="180"/>
      <c r="B2" s="180"/>
      <c r="C2" s="186" t="s">
        <v>79</v>
      </c>
      <c r="D2" s="187"/>
      <c r="E2" s="188"/>
      <c r="F2" s="186" t="s">
        <v>217</v>
      </c>
      <c r="G2" s="187"/>
      <c r="H2" s="188"/>
      <c r="I2" s="186" t="s">
        <v>80</v>
      </c>
      <c r="J2" s="187"/>
      <c r="K2" s="188"/>
      <c r="L2" s="186" t="s">
        <v>81</v>
      </c>
      <c r="M2" s="187"/>
      <c r="N2" s="188"/>
      <c r="O2" s="202" t="s">
        <v>75</v>
      </c>
      <c r="P2" s="203"/>
    </row>
    <row r="3" spans="1:16" x14ac:dyDescent="0.4">
      <c r="A3" s="181" t="s">
        <v>21</v>
      </c>
      <c r="B3" s="181" t="s">
        <v>22</v>
      </c>
      <c r="C3" s="18" t="s">
        <v>28</v>
      </c>
      <c r="D3" s="18" t="s">
        <v>32</v>
      </c>
      <c r="E3" s="197" t="s">
        <v>19</v>
      </c>
      <c r="F3" s="18" t="s">
        <v>28</v>
      </c>
      <c r="G3" s="18" t="s">
        <v>32</v>
      </c>
      <c r="H3" s="197" t="s">
        <v>19</v>
      </c>
      <c r="I3" s="18" t="s">
        <v>28</v>
      </c>
      <c r="J3" s="18" t="s">
        <v>32</v>
      </c>
      <c r="K3" s="197" t="s">
        <v>19</v>
      </c>
      <c r="L3" s="18" t="s">
        <v>28</v>
      </c>
      <c r="M3" s="28" t="s">
        <v>32</v>
      </c>
      <c r="N3" s="199" t="s">
        <v>19</v>
      </c>
      <c r="O3" s="204"/>
      <c r="P3" s="205"/>
    </row>
    <row r="4" spans="1:16" x14ac:dyDescent="0.4">
      <c r="A4" s="182"/>
      <c r="B4" s="183"/>
      <c r="C4" s="11" t="s">
        <v>30</v>
      </c>
      <c r="D4" s="11" t="s">
        <v>33</v>
      </c>
      <c r="E4" s="198"/>
      <c r="F4" s="11" t="s">
        <v>30</v>
      </c>
      <c r="G4" s="11" t="s">
        <v>33</v>
      </c>
      <c r="H4" s="198"/>
      <c r="I4" s="11" t="s">
        <v>30</v>
      </c>
      <c r="J4" s="11" t="s">
        <v>33</v>
      </c>
      <c r="K4" s="198"/>
      <c r="L4" s="11" t="s">
        <v>30</v>
      </c>
      <c r="M4" s="21" t="s">
        <v>33</v>
      </c>
      <c r="N4" s="199"/>
      <c r="O4" s="47" t="s">
        <v>30</v>
      </c>
      <c r="P4" s="48" t="s">
        <v>76</v>
      </c>
    </row>
    <row r="5" spans="1:16" ht="30" customHeight="1" x14ac:dyDescent="0.4">
      <c r="A5" s="7" t="s">
        <v>23</v>
      </c>
      <c r="B5" s="9">
        <v>150</v>
      </c>
      <c r="C5" s="38">
        <v>1</v>
      </c>
      <c r="D5" s="110">
        <v>21.7</v>
      </c>
      <c r="E5" s="109">
        <f>ROUNDUP(C5*D5,1)</f>
        <v>21.7</v>
      </c>
      <c r="F5" s="38">
        <v>1</v>
      </c>
      <c r="G5" s="75">
        <v>21.7</v>
      </c>
      <c r="H5" s="109">
        <f>ROUNDUP(F5*G5,1)</f>
        <v>21.7</v>
      </c>
      <c r="I5" s="38">
        <v>2</v>
      </c>
      <c r="J5" s="75">
        <v>18.899999999999999</v>
      </c>
      <c r="K5" s="109">
        <f>ROUNDUP(I5*J5,1)</f>
        <v>37.799999999999997</v>
      </c>
      <c r="L5" s="38"/>
      <c r="M5" s="75"/>
      <c r="N5" s="109">
        <f>ROUNDUP(L5*M5,1)</f>
        <v>0</v>
      </c>
      <c r="O5" s="52">
        <f>C5+I5+L5+F5</f>
        <v>4</v>
      </c>
      <c r="P5" s="124">
        <f>E5+K5+N5+H5</f>
        <v>81.2</v>
      </c>
    </row>
    <row r="6" spans="1:16" ht="30" customHeight="1" x14ac:dyDescent="0.4">
      <c r="A6" s="15" t="s">
        <v>24</v>
      </c>
      <c r="B6" s="49">
        <v>800</v>
      </c>
      <c r="C6" s="38">
        <v>14</v>
      </c>
      <c r="D6" s="110">
        <v>39</v>
      </c>
      <c r="E6" s="109">
        <f t="shared" ref="E6:E20" si="0">ROUNDUP(C6*D6,1)</f>
        <v>546</v>
      </c>
      <c r="F6" s="38">
        <v>14</v>
      </c>
      <c r="G6" s="75">
        <v>39</v>
      </c>
      <c r="H6" s="109">
        <f t="shared" ref="H6:H20" si="1">ROUNDUP(F6*G6,1)</f>
        <v>546</v>
      </c>
      <c r="I6" s="38">
        <v>16</v>
      </c>
      <c r="J6" s="75">
        <v>33.9</v>
      </c>
      <c r="K6" s="109">
        <f t="shared" ref="K6:K20" si="2">ROUNDUP(I6*J6,1)</f>
        <v>542.4</v>
      </c>
      <c r="L6" s="38">
        <v>24</v>
      </c>
      <c r="M6" s="75">
        <v>31.4</v>
      </c>
      <c r="N6" s="109">
        <f t="shared" ref="N6:N20" si="3">ROUNDUP(L6*M6,1)</f>
        <v>753.6</v>
      </c>
      <c r="O6" s="52">
        <f t="shared" ref="O6:O20" si="4">C6+I6+L6+F6</f>
        <v>68</v>
      </c>
      <c r="P6" s="124">
        <f t="shared" ref="P6:P20" si="5">E6+K6+N6+H6</f>
        <v>2388</v>
      </c>
    </row>
    <row r="7" spans="1:16" ht="30" customHeight="1" x14ac:dyDescent="0.4">
      <c r="A7" s="15" t="s">
        <v>24</v>
      </c>
      <c r="B7" s="49">
        <v>750</v>
      </c>
      <c r="C7" s="25"/>
      <c r="D7" s="125"/>
      <c r="E7" s="109">
        <f t="shared" si="0"/>
        <v>0</v>
      </c>
      <c r="F7" s="25"/>
      <c r="G7" s="76"/>
      <c r="H7" s="109">
        <f t="shared" si="1"/>
        <v>0</v>
      </c>
      <c r="I7" s="25"/>
      <c r="J7" s="25"/>
      <c r="K7" s="109">
        <f t="shared" si="2"/>
        <v>0</v>
      </c>
      <c r="L7" s="40">
        <v>8</v>
      </c>
      <c r="M7" s="78">
        <v>30.1</v>
      </c>
      <c r="N7" s="109">
        <f t="shared" si="3"/>
        <v>240.8</v>
      </c>
      <c r="O7" s="52">
        <f t="shared" si="4"/>
        <v>8</v>
      </c>
      <c r="P7" s="124">
        <f t="shared" si="5"/>
        <v>240.8</v>
      </c>
    </row>
    <row r="8" spans="1:16" ht="30" customHeight="1" x14ac:dyDescent="0.4">
      <c r="A8" s="15" t="s">
        <v>24</v>
      </c>
      <c r="B8" s="49">
        <v>700</v>
      </c>
      <c r="C8" s="25"/>
      <c r="D8" s="125"/>
      <c r="E8" s="109">
        <f t="shared" si="0"/>
        <v>0</v>
      </c>
      <c r="F8" s="25"/>
      <c r="G8" s="76"/>
      <c r="H8" s="109">
        <f t="shared" si="1"/>
        <v>0</v>
      </c>
      <c r="I8" s="38">
        <v>24</v>
      </c>
      <c r="J8" s="75">
        <v>30.6</v>
      </c>
      <c r="K8" s="109">
        <f t="shared" si="2"/>
        <v>734.4</v>
      </c>
      <c r="L8" s="25"/>
      <c r="M8" s="25"/>
      <c r="N8" s="109">
        <f t="shared" si="3"/>
        <v>0</v>
      </c>
      <c r="O8" s="52">
        <f t="shared" si="4"/>
        <v>24</v>
      </c>
      <c r="P8" s="124">
        <f t="shared" si="5"/>
        <v>734.4</v>
      </c>
    </row>
    <row r="9" spans="1:16" ht="30" customHeight="1" x14ac:dyDescent="0.4">
      <c r="A9" s="15" t="s">
        <v>24</v>
      </c>
      <c r="B9" s="49">
        <v>600</v>
      </c>
      <c r="C9" s="25"/>
      <c r="D9" s="125"/>
      <c r="E9" s="109">
        <f t="shared" si="0"/>
        <v>0</v>
      </c>
      <c r="F9" s="25"/>
      <c r="G9" s="76"/>
      <c r="H9" s="109">
        <f t="shared" si="1"/>
        <v>0</v>
      </c>
      <c r="I9" s="38">
        <v>8</v>
      </c>
      <c r="J9" s="75">
        <v>27.4</v>
      </c>
      <c r="K9" s="109">
        <f t="shared" si="2"/>
        <v>219.2</v>
      </c>
      <c r="L9" s="25"/>
      <c r="M9" s="25"/>
      <c r="N9" s="109">
        <f t="shared" si="3"/>
        <v>0</v>
      </c>
      <c r="O9" s="52">
        <f t="shared" si="4"/>
        <v>8</v>
      </c>
      <c r="P9" s="124">
        <f t="shared" si="5"/>
        <v>219.2</v>
      </c>
    </row>
    <row r="10" spans="1:16" ht="30" customHeight="1" x14ac:dyDescent="0.4">
      <c r="A10" s="15" t="s">
        <v>24</v>
      </c>
      <c r="B10" s="49">
        <v>550</v>
      </c>
      <c r="C10" s="38">
        <v>16</v>
      </c>
      <c r="D10" s="110">
        <v>29.5</v>
      </c>
      <c r="E10" s="109">
        <f t="shared" si="0"/>
        <v>472</v>
      </c>
      <c r="F10" s="38">
        <v>16</v>
      </c>
      <c r="G10" s="75">
        <v>29.5</v>
      </c>
      <c r="H10" s="109">
        <f t="shared" si="1"/>
        <v>472</v>
      </c>
      <c r="I10" s="38">
        <v>4</v>
      </c>
      <c r="J10" s="75">
        <v>25.7</v>
      </c>
      <c r="K10" s="109">
        <f t="shared" si="2"/>
        <v>102.8</v>
      </c>
      <c r="L10" s="25"/>
      <c r="M10" s="25"/>
      <c r="N10" s="109">
        <f t="shared" si="3"/>
        <v>0</v>
      </c>
      <c r="O10" s="52">
        <f t="shared" si="4"/>
        <v>36</v>
      </c>
      <c r="P10" s="124">
        <f t="shared" si="5"/>
        <v>1046.8</v>
      </c>
    </row>
    <row r="11" spans="1:16" ht="30" customHeight="1" x14ac:dyDescent="0.4">
      <c r="A11" s="15" t="s">
        <v>24</v>
      </c>
      <c r="B11" s="49">
        <v>500</v>
      </c>
      <c r="C11" s="25"/>
      <c r="D11" s="125"/>
      <c r="E11" s="109">
        <f t="shared" si="0"/>
        <v>0</v>
      </c>
      <c r="F11" s="25"/>
      <c r="G11" s="76"/>
      <c r="H11" s="109">
        <f t="shared" si="1"/>
        <v>0</v>
      </c>
      <c r="I11" s="40">
        <v>4</v>
      </c>
      <c r="J11" s="78">
        <v>24.2</v>
      </c>
      <c r="K11" s="109">
        <f t="shared" si="2"/>
        <v>96.8</v>
      </c>
      <c r="L11" s="25"/>
      <c r="M11" s="25"/>
      <c r="N11" s="109">
        <f t="shared" si="3"/>
        <v>0</v>
      </c>
      <c r="O11" s="52">
        <f t="shared" si="4"/>
        <v>4</v>
      </c>
      <c r="P11" s="124">
        <f t="shared" si="5"/>
        <v>96.8</v>
      </c>
    </row>
    <row r="12" spans="1:16" ht="30" customHeight="1" x14ac:dyDescent="0.4">
      <c r="A12" s="15" t="s">
        <v>24</v>
      </c>
      <c r="B12" s="49">
        <v>450</v>
      </c>
      <c r="C12" s="38">
        <v>2</v>
      </c>
      <c r="D12" s="110">
        <v>25.7</v>
      </c>
      <c r="E12" s="109">
        <f t="shared" si="0"/>
        <v>51.4</v>
      </c>
      <c r="F12" s="38">
        <v>2</v>
      </c>
      <c r="G12" s="75">
        <v>25.7</v>
      </c>
      <c r="H12" s="109">
        <f t="shared" si="1"/>
        <v>51.4</v>
      </c>
      <c r="I12" s="25"/>
      <c r="J12" s="25"/>
      <c r="K12" s="109">
        <f t="shared" si="2"/>
        <v>0</v>
      </c>
      <c r="L12" s="40">
        <v>4</v>
      </c>
      <c r="M12" s="78">
        <v>20.7</v>
      </c>
      <c r="N12" s="109">
        <f t="shared" si="3"/>
        <v>82.8</v>
      </c>
      <c r="O12" s="52">
        <f t="shared" si="4"/>
        <v>8</v>
      </c>
      <c r="P12" s="124">
        <f t="shared" si="5"/>
        <v>185.6</v>
      </c>
    </row>
    <row r="13" spans="1:16" s="24" customFormat="1" ht="30" customHeight="1" x14ac:dyDescent="0.4">
      <c r="A13" s="30" t="s">
        <v>24</v>
      </c>
      <c r="B13" s="50">
        <v>400</v>
      </c>
      <c r="C13" s="27"/>
      <c r="D13" s="126"/>
      <c r="E13" s="109">
        <f t="shared" si="0"/>
        <v>0</v>
      </c>
      <c r="F13" s="27"/>
      <c r="G13" s="77"/>
      <c r="H13" s="109">
        <f t="shared" si="1"/>
        <v>0</v>
      </c>
      <c r="I13" s="27"/>
      <c r="J13" s="27"/>
      <c r="K13" s="109">
        <f t="shared" si="2"/>
        <v>0</v>
      </c>
      <c r="L13" s="38">
        <v>2</v>
      </c>
      <c r="M13" s="75">
        <v>19.3</v>
      </c>
      <c r="N13" s="109">
        <f t="shared" si="3"/>
        <v>38.6</v>
      </c>
      <c r="O13" s="52">
        <f t="shared" si="4"/>
        <v>2</v>
      </c>
      <c r="P13" s="124">
        <f t="shared" si="5"/>
        <v>38.6</v>
      </c>
    </row>
    <row r="14" spans="1:16" ht="30" customHeight="1" x14ac:dyDescent="0.4">
      <c r="A14" s="15" t="s">
        <v>24</v>
      </c>
      <c r="B14" s="17">
        <v>200</v>
      </c>
      <c r="C14" s="38">
        <v>6</v>
      </c>
      <c r="D14" s="110">
        <v>17</v>
      </c>
      <c r="E14" s="109">
        <f t="shared" si="0"/>
        <v>102</v>
      </c>
      <c r="F14" s="38">
        <v>6</v>
      </c>
      <c r="G14" s="75">
        <v>17</v>
      </c>
      <c r="H14" s="109">
        <f t="shared" si="1"/>
        <v>102</v>
      </c>
      <c r="I14" s="25"/>
      <c r="J14" s="25"/>
      <c r="K14" s="109">
        <f t="shared" si="2"/>
        <v>0</v>
      </c>
      <c r="L14" s="40"/>
      <c r="M14" s="78"/>
      <c r="N14" s="109">
        <f t="shared" si="3"/>
        <v>0</v>
      </c>
      <c r="O14" s="52">
        <f t="shared" si="4"/>
        <v>12</v>
      </c>
      <c r="P14" s="124">
        <f>E14+K14+N14+H14</f>
        <v>204</v>
      </c>
    </row>
    <row r="15" spans="1:16" ht="30" customHeight="1" x14ac:dyDescent="0.4">
      <c r="A15" s="15" t="s">
        <v>24</v>
      </c>
      <c r="B15" s="17">
        <v>150</v>
      </c>
      <c r="C15" s="25"/>
      <c r="D15" s="125"/>
      <c r="E15" s="109">
        <f t="shared" si="0"/>
        <v>0</v>
      </c>
      <c r="F15" s="25"/>
      <c r="G15" s="76"/>
      <c r="H15" s="109">
        <f t="shared" si="1"/>
        <v>0</v>
      </c>
      <c r="I15" s="38">
        <v>2</v>
      </c>
      <c r="J15" s="75">
        <v>15.7</v>
      </c>
      <c r="K15" s="109">
        <f t="shared" si="2"/>
        <v>31.4</v>
      </c>
      <c r="L15" s="38">
        <v>4</v>
      </c>
      <c r="M15" s="75">
        <v>12.6</v>
      </c>
      <c r="N15" s="109">
        <f t="shared" si="3"/>
        <v>50.4</v>
      </c>
      <c r="O15" s="52">
        <f t="shared" si="4"/>
        <v>6</v>
      </c>
      <c r="P15" s="124">
        <f t="shared" si="5"/>
        <v>81.8</v>
      </c>
    </row>
    <row r="16" spans="1:16" ht="30" customHeight="1" x14ac:dyDescent="0.4">
      <c r="A16" s="15" t="s">
        <v>25</v>
      </c>
      <c r="B16" s="49">
        <v>150</v>
      </c>
      <c r="C16" s="38">
        <v>1</v>
      </c>
      <c r="D16" s="110">
        <v>15.6</v>
      </c>
      <c r="E16" s="109">
        <f t="shared" si="0"/>
        <v>15.6</v>
      </c>
      <c r="F16" s="38">
        <v>1</v>
      </c>
      <c r="G16" s="75">
        <v>15.6</v>
      </c>
      <c r="H16" s="109">
        <f t="shared" si="1"/>
        <v>15.6</v>
      </c>
      <c r="I16" s="38">
        <v>6</v>
      </c>
      <c r="J16" s="75">
        <v>13.6</v>
      </c>
      <c r="K16" s="109">
        <f t="shared" si="2"/>
        <v>81.599999999999994</v>
      </c>
      <c r="L16" s="38"/>
      <c r="M16" s="75"/>
      <c r="N16" s="109">
        <f t="shared" si="3"/>
        <v>0</v>
      </c>
      <c r="O16" s="52">
        <f t="shared" si="4"/>
        <v>8</v>
      </c>
      <c r="P16" s="124">
        <f t="shared" si="5"/>
        <v>112.79999999999998</v>
      </c>
    </row>
    <row r="17" spans="1:16" ht="30" customHeight="1" x14ac:dyDescent="0.4">
      <c r="A17" s="15" t="s">
        <v>24</v>
      </c>
      <c r="B17" s="49">
        <v>800</v>
      </c>
      <c r="C17" s="25"/>
      <c r="D17" s="125"/>
      <c r="E17" s="109">
        <f t="shared" si="0"/>
        <v>0</v>
      </c>
      <c r="F17" s="25"/>
      <c r="G17" s="76"/>
      <c r="H17" s="109">
        <f t="shared" si="1"/>
        <v>0</v>
      </c>
      <c r="I17" s="38">
        <v>2</v>
      </c>
      <c r="J17" s="75">
        <v>13.6</v>
      </c>
      <c r="K17" s="109">
        <f t="shared" si="2"/>
        <v>27.2</v>
      </c>
      <c r="L17" s="25"/>
      <c r="M17" s="25"/>
      <c r="N17" s="109">
        <f t="shared" si="3"/>
        <v>0</v>
      </c>
      <c r="O17" s="52">
        <f t="shared" si="4"/>
        <v>2</v>
      </c>
      <c r="P17" s="124">
        <f>E17+K17+N17+H17</f>
        <v>27.2</v>
      </c>
    </row>
    <row r="18" spans="1:16" ht="30" customHeight="1" x14ac:dyDescent="0.4">
      <c r="A18" s="15" t="s">
        <v>26</v>
      </c>
      <c r="B18" s="49">
        <v>800</v>
      </c>
      <c r="C18" s="38">
        <v>2</v>
      </c>
      <c r="D18" s="110">
        <v>53.1</v>
      </c>
      <c r="E18" s="109">
        <f t="shared" si="0"/>
        <v>106.2</v>
      </c>
      <c r="F18" s="38">
        <v>2</v>
      </c>
      <c r="G18" s="75">
        <v>53.1</v>
      </c>
      <c r="H18" s="109">
        <f t="shared" si="1"/>
        <v>106.2</v>
      </c>
      <c r="I18" s="38">
        <v>1</v>
      </c>
      <c r="J18" s="75">
        <v>46.3</v>
      </c>
      <c r="K18" s="109">
        <f t="shared" si="2"/>
        <v>46.3</v>
      </c>
      <c r="L18" s="25"/>
      <c r="M18" s="25"/>
      <c r="N18" s="109">
        <f t="shared" si="3"/>
        <v>0</v>
      </c>
      <c r="O18" s="52">
        <f t="shared" si="4"/>
        <v>5</v>
      </c>
      <c r="P18" s="124">
        <f t="shared" si="5"/>
        <v>258.7</v>
      </c>
    </row>
    <row r="19" spans="1:16" ht="30" customHeight="1" x14ac:dyDescent="0.4">
      <c r="A19" s="15" t="s">
        <v>26</v>
      </c>
      <c r="B19" s="49">
        <v>800</v>
      </c>
      <c r="C19" s="41">
        <v>1</v>
      </c>
      <c r="D19" s="110">
        <v>53.1</v>
      </c>
      <c r="E19" s="109">
        <f t="shared" si="0"/>
        <v>53.1</v>
      </c>
      <c r="F19" s="41">
        <v>1</v>
      </c>
      <c r="G19" s="75">
        <v>53.1</v>
      </c>
      <c r="H19" s="109">
        <f t="shared" si="1"/>
        <v>53.1</v>
      </c>
      <c r="I19" s="42">
        <v>3</v>
      </c>
      <c r="J19" s="78">
        <v>46.3</v>
      </c>
      <c r="K19" s="109">
        <f t="shared" si="2"/>
        <v>138.9</v>
      </c>
      <c r="L19" s="41">
        <v>2</v>
      </c>
      <c r="M19" s="75">
        <v>25.5</v>
      </c>
      <c r="N19" s="109">
        <f t="shared" si="3"/>
        <v>51</v>
      </c>
      <c r="O19" s="52">
        <f t="shared" si="4"/>
        <v>7</v>
      </c>
      <c r="P19" s="124">
        <f>E19+K19+N19+H19</f>
        <v>296.10000000000002</v>
      </c>
    </row>
    <row r="20" spans="1:16" ht="30" customHeight="1" x14ac:dyDescent="0.4">
      <c r="A20" s="15" t="s">
        <v>27</v>
      </c>
      <c r="B20" s="49">
        <v>400</v>
      </c>
      <c r="C20" s="38">
        <v>3</v>
      </c>
      <c r="D20" s="110">
        <v>37.6</v>
      </c>
      <c r="E20" s="109">
        <f t="shared" si="0"/>
        <v>112.8</v>
      </c>
      <c r="F20" s="38">
        <v>3</v>
      </c>
      <c r="G20" s="75">
        <v>37.6</v>
      </c>
      <c r="H20" s="109">
        <f t="shared" si="1"/>
        <v>112.8</v>
      </c>
      <c r="I20" s="40">
        <v>2</v>
      </c>
      <c r="J20" s="78">
        <v>32.799999999999997</v>
      </c>
      <c r="K20" s="109">
        <f t="shared" si="2"/>
        <v>65.599999999999994</v>
      </c>
      <c r="L20" s="40">
        <v>2</v>
      </c>
      <c r="M20" s="78">
        <v>30.4</v>
      </c>
      <c r="N20" s="109">
        <f t="shared" si="3"/>
        <v>60.8</v>
      </c>
      <c r="O20" s="52">
        <f t="shared" si="4"/>
        <v>10</v>
      </c>
      <c r="P20" s="124">
        <f t="shared" si="5"/>
        <v>352</v>
      </c>
    </row>
    <row r="21" spans="1:16" x14ac:dyDescent="0.4">
      <c r="C21" s="46" t="s">
        <v>54</v>
      </c>
      <c r="F21" s="46" t="s">
        <v>54</v>
      </c>
      <c r="I21" s="46" t="s">
        <v>83</v>
      </c>
      <c r="L21" s="46" t="s">
        <v>85</v>
      </c>
    </row>
    <row r="22" spans="1:16" x14ac:dyDescent="0.4">
      <c r="A22" s="184" t="s">
        <v>21</v>
      </c>
      <c r="B22" s="185" t="s">
        <v>22</v>
      </c>
      <c r="C22" s="11" t="s">
        <v>28</v>
      </c>
      <c r="D22" s="11" t="s">
        <v>32</v>
      </c>
      <c r="E22" s="195" t="s">
        <v>19</v>
      </c>
      <c r="F22" s="11" t="s">
        <v>28</v>
      </c>
      <c r="G22" s="11" t="s">
        <v>32</v>
      </c>
      <c r="H22" s="195" t="s">
        <v>19</v>
      </c>
      <c r="I22" s="11" t="s">
        <v>28</v>
      </c>
      <c r="J22" s="11" t="s">
        <v>32</v>
      </c>
      <c r="K22" s="195" t="s">
        <v>19</v>
      </c>
      <c r="L22" s="11" t="s">
        <v>28</v>
      </c>
      <c r="M22" s="11" t="s">
        <v>32</v>
      </c>
      <c r="N22" s="195" t="s">
        <v>19</v>
      </c>
      <c r="O22" s="202" t="s">
        <v>75</v>
      </c>
      <c r="P22" s="203"/>
    </row>
    <row r="23" spans="1:16" x14ac:dyDescent="0.4">
      <c r="A23" s="183"/>
      <c r="B23" s="185"/>
      <c r="C23" s="11" t="s">
        <v>29</v>
      </c>
      <c r="D23" s="11" t="s">
        <v>33</v>
      </c>
      <c r="E23" s="196"/>
      <c r="F23" s="11" t="s">
        <v>29</v>
      </c>
      <c r="G23" s="11" t="s">
        <v>33</v>
      </c>
      <c r="H23" s="196"/>
      <c r="I23" s="11" t="s">
        <v>29</v>
      </c>
      <c r="J23" s="11" t="s">
        <v>33</v>
      </c>
      <c r="K23" s="196"/>
      <c r="L23" s="11" t="s">
        <v>29</v>
      </c>
      <c r="M23" s="11" t="s">
        <v>33</v>
      </c>
      <c r="N23" s="196"/>
      <c r="O23" s="48" t="s">
        <v>62</v>
      </c>
      <c r="P23" s="48" t="s">
        <v>63</v>
      </c>
    </row>
    <row r="24" spans="1:16" ht="24.95" customHeight="1" x14ac:dyDescent="0.4">
      <c r="A24" s="15" t="s">
        <v>57</v>
      </c>
      <c r="B24" s="11" t="s">
        <v>84</v>
      </c>
      <c r="C24" s="25"/>
      <c r="D24" s="25"/>
      <c r="E24" s="109">
        <f>ROUNDUP(C24*D24,1)</f>
        <v>0</v>
      </c>
      <c r="F24" s="25"/>
      <c r="G24" s="25"/>
      <c r="H24" s="109">
        <f>ROUNDUP(F24*G24,1)</f>
        <v>0</v>
      </c>
      <c r="I24" s="43">
        <v>4</v>
      </c>
      <c r="J24" s="43">
        <v>5.3</v>
      </c>
      <c r="K24" s="109">
        <f>ROUNDUP(I24*J24,1)</f>
        <v>21.2</v>
      </c>
      <c r="L24" s="43"/>
      <c r="M24" s="43"/>
      <c r="N24" s="109">
        <f>ROUNDUP(L24*M24,1)</f>
        <v>0</v>
      </c>
      <c r="O24" s="52">
        <f>C24+I24+L24+F24</f>
        <v>4</v>
      </c>
      <c r="P24" s="124">
        <f>E24+K24+N24+H24</f>
        <v>21.2</v>
      </c>
    </row>
    <row r="25" spans="1:16" ht="24.95" customHeight="1" x14ac:dyDescent="0.4">
      <c r="A25" s="15" t="s">
        <v>57</v>
      </c>
      <c r="B25" s="11" t="s">
        <v>61</v>
      </c>
      <c r="C25" s="25"/>
      <c r="D25" s="25"/>
      <c r="E25" s="109">
        <f t="shared" ref="E25:E43" si="6">ROUNDUP(C25*D25,1)</f>
        <v>0</v>
      </c>
      <c r="F25" s="25"/>
      <c r="G25" s="25"/>
      <c r="H25" s="109">
        <f t="shared" ref="H25:H43" si="7">ROUNDUP(F25*G25,1)</f>
        <v>0</v>
      </c>
      <c r="I25" s="25"/>
      <c r="J25" s="25"/>
      <c r="K25" s="109">
        <f t="shared" ref="K25:K43" si="8">ROUNDUP(I25*J25,1)</f>
        <v>0</v>
      </c>
      <c r="L25" s="43">
        <v>6</v>
      </c>
      <c r="M25" s="43">
        <v>4.9000000000000004</v>
      </c>
      <c r="N25" s="109">
        <f t="shared" ref="N25:N43" si="9">ROUNDUP(L25*M25,1)</f>
        <v>29.4</v>
      </c>
      <c r="O25" s="52">
        <f t="shared" ref="O25:O43" si="10">C25+I25+L25+F25</f>
        <v>6</v>
      </c>
      <c r="P25" s="124">
        <f t="shared" ref="P25:P43" si="11">E25+K25+N25+H25</f>
        <v>29.4</v>
      </c>
    </row>
    <row r="26" spans="1:16" ht="30" customHeight="1" x14ac:dyDescent="0.4">
      <c r="A26" s="15" t="s">
        <v>34</v>
      </c>
      <c r="B26" s="11" t="s">
        <v>44</v>
      </c>
      <c r="C26" s="43">
        <v>10</v>
      </c>
      <c r="D26" s="43">
        <v>20.2</v>
      </c>
      <c r="E26" s="109">
        <f t="shared" si="6"/>
        <v>202</v>
      </c>
      <c r="F26" s="43">
        <v>10</v>
      </c>
      <c r="G26" s="43">
        <v>20.2</v>
      </c>
      <c r="H26" s="109">
        <f t="shared" si="7"/>
        <v>202</v>
      </c>
      <c r="I26" s="43">
        <v>8</v>
      </c>
      <c r="J26" s="43">
        <v>18.2</v>
      </c>
      <c r="K26" s="109">
        <f t="shared" si="8"/>
        <v>145.6</v>
      </c>
      <c r="L26" s="38">
        <v>4</v>
      </c>
      <c r="M26" s="44">
        <v>17.2</v>
      </c>
      <c r="N26" s="109">
        <f t="shared" si="9"/>
        <v>68.8</v>
      </c>
      <c r="O26" s="52">
        <f t="shared" si="10"/>
        <v>32</v>
      </c>
      <c r="P26" s="124">
        <f t="shared" si="11"/>
        <v>618.40000000000009</v>
      </c>
    </row>
    <row r="27" spans="1:16" ht="30" customHeight="1" x14ac:dyDescent="0.4">
      <c r="A27" s="15" t="s">
        <v>34</v>
      </c>
      <c r="B27" s="11" t="s">
        <v>45</v>
      </c>
      <c r="C27" s="25"/>
      <c r="D27" s="25"/>
      <c r="E27" s="109">
        <f t="shared" si="6"/>
        <v>0</v>
      </c>
      <c r="F27" s="25"/>
      <c r="G27" s="25"/>
      <c r="H27" s="109">
        <f t="shared" si="7"/>
        <v>0</v>
      </c>
      <c r="I27" s="25"/>
      <c r="J27" s="25"/>
      <c r="K27" s="109">
        <f t="shared" si="8"/>
        <v>0</v>
      </c>
      <c r="L27" s="40">
        <v>6</v>
      </c>
      <c r="M27" s="40">
        <v>16.899999999999999</v>
      </c>
      <c r="N27" s="109">
        <f t="shared" si="9"/>
        <v>101.4</v>
      </c>
      <c r="O27" s="52">
        <f t="shared" si="10"/>
        <v>6</v>
      </c>
      <c r="P27" s="124">
        <f t="shared" si="11"/>
        <v>101.4</v>
      </c>
    </row>
    <row r="28" spans="1:16" ht="30" customHeight="1" x14ac:dyDescent="0.4">
      <c r="A28" s="15" t="s">
        <v>34</v>
      </c>
      <c r="B28" s="11" t="s">
        <v>59</v>
      </c>
      <c r="C28" s="25"/>
      <c r="D28" s="25"/>
      <c r="E28" s="109">
        <f t="shared" si="6"/>
        <v>0</v>
      </c>
      <c r="F28" s="25"/>
      <c r="G28" s="25"/>
      <c r="H28" s="109">
        <f t="shared" si="7"/>
        <v>0</v>
      </c>
      <c r="I28" s="38">
        <v>12</v>
      </c>
      <c r="J28" s="44">
        <v>17.7</v>
      </c>
      <c r="K28" s="109">
        <f t="shared" si="8"/>
        <v>212.4</v>
      </c>
      <c r="L28" s="25"/>
      <c r="M28" s="25"/>
      <c r="N28" s="109">
        <f t="shared" si="9"/>
        <v>0</v>
      </c>
      <c r="O28" s="52">
        <f t="shared" si="10"/>
        <v>12</v>
      </c>
      <c r="P28" s="124">
        <f t="shared" si="11"/>
        <v>212.4</v>
      </c>
    </row>
    <row r="29" spans="1:16" ht="30" customHeight="1" x14ac:dyDescent="0.4">
      <c r="A29" s="15" t="s">
        <v>34</v>
      </c>
      <c r="B29" s="11" t="s">
        <v>69</v>
      </c>
      <c r="C29" s="25"/>
      <c r="D29" s="25"/>
      <c r="E29" s="109">
        <f t="shared" si="6"/>
        <v>0</v>
      </c>
      <c r="F29" s="25"/>
      <c r="G29" s="25"/>
      <c r="H29" s="109">
        <f t="shared" si="7"/>
        <v>0</v>
      </c>
      <c r="I29" s="40">
        <v>4</v>
      </c>
      <c r="J29" s="40">
        <v>17.2</v>
      </c>
      <c r="K29" s="109">
        <f t="shared" si="8"/>
        <v>68.8</v>
      </c>
      <c r="L29" s="25"/>
      <c r="M29" s="25"/>
      <c r="N29" s="109">
        <f t="shared" si="9"/>
        <v>0</v>
      </c>
      <c r="O29" s="52">
        <f t="shared" si="10"/>
        <v>4</v>
      </c>
      <c r="P29" s="124">
        <f t="shared" si="11"/>
        <v>68.8</v>
      </c>
    </row>
    <row r="30" spans="1:16" ht="30" customHeight="1" x14ac:dyDescent="0.4">
      <c r="A30" s="15" t="s">
        <v>34</v>
      </c>
      <c r="B30" s="11" t="s">
        <v>70</v>
      </c>
      <c r="C30" s="43">
        <v>12</v>
      </c>
      <c r="D30" s="43">
        <v>19.100000000000001</v>
      </c>
      <c r="E30" s="109">
        <f t="shared" si="6"/>
        <v>229.2</v>
      </c>
      <c r="F30" s="43">
        <v>12</v>
      </c>
      <c r="G30" s="43">
        <v>19.100000000000001</v>
      </c>
      <c r="H30" s="109">
        <f t="shared" si="7"/>
        <v>229.2</v>
      </c>
      <c r="I30" s="25"/>
      <c r="J30" s="25"/>
      <c r="K30" s="109">
        <f t="shared" si="8"/>
        <v>0</v>
      </c>
      <c r="L30" s="25"/>
      <c r="M30" s="25"/>
      <c r="N30" s="109">
        <f t="shared" si="9"/>
        <v>0</v>
      </c>
      <c r="O30" s="52">
        <f t="shared" si="10"/>
        <v>24</v>
      </c>
      <c r="P30" s="124">
        <f t="shared" si="11"/>
        <v>458.4</v>
      </c>
    </row>
    <row r="31" spans="1:16" ht="30" customHeight="1" x14ac:dyDescent="0.4">
      <c r="A31" s="15" t="s">
        <v>34</v>
      </c>
      <c r="B31" s="11" t="s">
        <v>71</v>
      </c>
      <c r="C31" s="25"/>
      <c r="D31" s="25"/>
      <c r="E31" s="109">
        <f t="shared" si="6"/>
        <v>0</v>
      </c>
      <c r="F31" s="25"/>
      <c r="G31" s="25"/>
      <c r="H31" s="109">
        <f t="shared" si="7"/>
        <v>0</v>
      </c>
      <c r="I31" s="25"/>
      <c r="J31" s="25"/>
      <c r="K31" s="109">
        <f t="shared" si="8"/>
        <v>0</v>
      </c>
      <c r="L31" s="40">
        <v>3</v>
      </c>
      <c r="M31" s="40">
        <v>15.2</v>
      </c>
      <c r="N31" s="109">
        <f t="shared" si="9"/>
        <v>45.6</v>
      </c>
      <c r="O31" s="52">
        <f t="shared" si="10"/>
        <v>3</v>
      </c>
      <c r="P31" s="124">
        <f t="shared" si="11"/>
        <v>45.6</v>
      </c>
    </row>
    <row r="32" spans="1:16" ht="30" customHeight="1" x14ac:dyDescent="0.4">
      <c r="A32" s="15" t="s">
        <v>35</v>
      </c>
      <c r="B32" s="34" t="s">
        <v>46</v>
      </c>
      <c r="C32" s="38">
        <v>2</v>
      </c>
      <c r="D32" s="44">
        <v>1.4</v>
      </c>
      <c r="E32" s="109">
        <f t="shared" si="6"/>
        <v>2.8</v>
      </c>
      <c r="F32" s="38">
        <v>2</v>
      </c>
      <c r="G32" s="44">
        <v>1.4</v>
      </c>
      <c r="H32" s="109">
        <f t="shared" si="7"/>
        <v>2.8</v>
      </c>
      <c r="I32" s="40">
        <v>4</v>
      </c>
      <c r="J32" s="40">
        <v>1.4</v>
      </c>
      <c r="K32" s="109">
        <f t="shared" si="8"/>
        <v>5.6</v>
      </c>
      <c r="L32" s="25"/>
      <c r="M32" s="25"/>
      <c r="N32" s="109">
        <f t="shared" si="9"/>
        <v>0</v>
      </c>
      <c r="O32" s="52">
        <f t="shared" si="10"/>
        <v>8</v>
      </c>
      <c r="P32" s="124">
        <f t="shared" si="11"/>
        <v>11.2</v>
      </c>
    </row>
    <row r="33" spans="1:17" ht="30" customHeight="1" x14ac:dyDescent="0.4">
      <c r="A33" s="15" t="s">
        <v>72</v>
      </c>
      <c r="B33" s="34" t="s">
        <v>46</v>
      </c>
      <c r="C33" s="38">
        <v>7</v>
      </c>
      <c r="D33" s="44">
        <v>1.4</v>
      </c>
      <c r="E33" s="109">
        <f t="shared" si="6"/>
        <v>9.8000000000000007</v>
      </c>
      <c r="F33" s="38">
        <v>7</v>
      </c>
      <c r="G33" s="44">
        <v>1.4</v>
      </c>
      <c r="H33" s="109">
        <f t="shared" si="7"/>
        <v>9.8000000000000007</v>
      </c>
      <c r="I33" s="40">
        <v>28</v>
      </c>
      <c r="J33" s="40">
        <v>1.4</v>
      </c>
      <c r="K33" s="109">
        <f t="shared" si="8"/>
        <v>39.200000000000003</v>
      </c>
      <c r="L33" s="40">
        <v>30</v>
      </c>
      <c r="M33" s="40">
        <v>1.4</v>
      </c>
      <c r="N33" s="109">
        <f t="shared" si="9"/>
        <v>42</v>
      </c>
      <c r="O33" s="52">
        <f t="shared" si="10"/>
        <v>72</v>
      </c>
      <c r="P33" s="124">
        <f t="shared" si="11"/>
        <v>100.8</v>
      </c>
    </row>
    <row r="34" spans="1:17" ht="30" customHeight="1" x14ac:dyDescent="0.4">
      <c r="A34" s="15" t="s">
        <v>73</v>
      </c>
      <c r="B34" s="34" t="s">
        <v>46</v>
      </c>
      <c r="C34" s="38">
        <v>38</v>
      </c>
      <c r="D34" s="44">
        <v>1.7</v>
      </c>
      <c r="E34" s="109">
        <f t="shared" si="6"/>
        <v>64.599999999999994</v>
      </c>
      <c r="F34" s="38">
        <v>38</v>
      </c>
      <c r="G34" s="44">
        <v>1.7</v>
      </c>
      <c r="H34" s="109">
        <f t="shared" si="7"/>
        <v>64.599999999999994</v>
      </c>
      <c r="I34" s="40">
        <v>48</v>
      </c>
      <c r="J34" s="40">
        <v>1.7</v>
      </c>
      <c r="K34" s="109">
        <f t="shared" si="8"/>
        <v>81.599999999999994</v>
      </c>
      <c r="L34" s="40">
        <v>24</v>
      </c>
      <c r="M34" s="40">
        <v>1.7</v>
      </c>
      <c r="N34" s="109">
        <f t="shared" si="9"/>
        <v>40.799999999999997</v>
      </c>
      <c r="O34" s="52">
        <f t="shared" si="10"/>
        <v>148</v>
      </c>
      <c r="P34" s="124">
        <f t="shared" si="11"/>
        <v>251.6</v>
      </c>
    </row>
    <row r="35" spans="1:17" ht="30" customHeight="1" x14ac:dyDescent="0.4">
      <c r="A35" s="15" t="s">
        <v>36</v>
      </c>
      <c r="B35" s="11" t="s">
        <v>43</v>
      </c>
      <c r="C35" s="106">
        <v>27.4</v>
      </c>
      <c r="D35" s="44">
        <v>1.8</v>
      </c>
      <c r="E35" s="109">
        <f t="shared" si="6"/>
        <v>49.4</v>
      </c>
      <c r="F35" s="106">
        <v>27.4</v>
      </c>
      <c r="G35" s="44">
        <v>1.8</v>
      </c>
      <c r="H35" s="109">
        <f t="shared" si="7"/>
        <v>49.4</v>
      </c>
      <c r="I35" s="127">
        <v>44.6</v>
      </c>
      <c r="J35" s="40">
        <v>1.8</v>
      </c>
      <c r="K35" s="109">
        <f t="shared" si="8"/>
        <v>80.3</v>
      </c>
      <c r="L35" s="127">
        <v>30.8</v>
      </c>
      <c r="M35" s="40">
        <v>1.8</v>
      </c>
      <c r="N35" s="109">
        <f t="shared" si="9"/>
        <v>55.5</v>
      </c>
      <c r="O35" s="128">
        <f t="shared" si="10"/>
        <v>130.19999999999999</v>
      </c>
      <c r="P35" s="124">
        <f t="shared" si="11"/>
        <v>234.6</v>
      </c>
    </row>
    <row r="36" spans="1:17" ht="30" customHeight="1" x14ac:dyDescent="0.4">
      <c r="A36" s="15" t="s">
        <v>37</v>
      </c>
      <c r="B36" s="11" t="s">
        <v>47</v>
      </c>
      <c r="C36" s="38">
        <v>47</v>
      </c>
      <c r="D36" s="44">
        <v>8.5250000000000004</v>
      </c>
      <c r="E36" s="109">
        <f t="shared" si="6"/>
        <v>400.70000000000005</v>
      </c>
      <c r="F36" s="38">
        <v>47</v>
      </c>
      <c r="G36" s="44">
        <v>8.5250000000000004</v>
      </c>
      <c r="H36" s="109">
        <f t="shared" si="7"/>
        <v>400.70000000000005</v>
      </c>
      <c r="I36" s="38">
        <v>78</v>
      </c>
      <c r="J36" s="44">
        <v>7.4250000000000007</v>
      </c>
      <c r="K36" s="109">
        <f t="shared" si="8"/>
        <v>579.20000000000005</v>
      </c>
      <c r="L36" s="38">
        <v>54</v>
      </c>
      <c r="M36" s="44">
        <v>6.875</v>
      </c>
      <c r="N36" s="109">
        <f t="shared" si="9"/>
        <v>371.3</v>
      </c>
      <c r="O36" s="52">
        <f t="shared" si="10"/>
        <v>226</v>
      </c>
      <c r="P36" s="124">
        <f t="shared" si="11"/>
        <v>1751.9</v>
      </c>
    </row>
    <row r="37" spans="1:17" ht="30" customHeight="1" x14ac:dyDescent="0.4">
      <c r="A37" s="31" t="s">
        <v>66</v>
      </c>
      <c r="B37" s="35" t="s">
        <v>67</v>
      </c>
      <c r="C37" s="25"/>
      <c r="D37" s="25"/>
      <c r="E37" s="109">
        <f t="shared" si="6"/>
        <v>0</v>
      </c>
      <c r="F37" s="25"/>
      <c r="G37" s="25"/>
      <c r="H37" s="109">
        <f t="shared" si="7"/>
        <v>0</v>
      </c>
      <c r="I37" s="25"/>
      <c r="J37" s="25"/>
      <c r="K37" s="109">
        <f t="shared" si="8"/>
        <v>0</v>
      </c>
      <c r="L37" s="38">
        <v>156</v>
      </c>
      <c r="M37" s="44">
        <v>0</v>
      </c>
      <c r="N37" s="109">
        <f t="shared" si="9"/>
        <v>0</v>
      </c>
      <c r="O37" s="52">
        <f t="shared" si="10"/>
        <v>156</v>
      </c>
      <c r="P37" s="124">
        <f t="shared" si="11"/>
        <v>0</v>
      </c>
    </row>
    <row r="38" spans="1:17" ht="30" customHeight="1" x14ac:dyDescent="0.4">
      <c r="A38" s="32" t="s">
        <v>53</v>
      </c>
      <c r="B38" s="51" t="s">
        <v>82</v>
      </c>
      <c r="C38" s="38">
        <v>170</v>
      </c>
      <c r="D38" s="44">
        <v>0.2</v>
      </c>
      <c r="E38" s="109">
        <f t="shared" si="6"/>
        <v>34</v>
      </c>
      <c r="F38" s="38">
        <v>170</v>
      </c>
      <c r="G38" s="44">
        <v>0.2</v>
      </c>
      <c r="H38" s="109">
        <f t="shared" si="7"/>
        <v>34</v>
      </c>
      <c r="I38" s="38">
        <v>256</v>
      </c>
      <c r="J38" s="44">
        <v>0.2</v>
      </c>
      <c r="K38" s="109">
        <f t="shared" si="8"/>
        <v>51.2</v>
      </c>
      <c r="L38" s="38">
        <v>156</v>
      </c>
      <c r="M38" s="44">
        <v>0.2</v>
      </c>
      <c r="N38" s="109">
        <f t="shared" si="9"/>
        <v>31.2</v>
      </c>
      <c r="O38" s="52">
        <f t="shared" si="10"/>
        <v>752</v>
      </c>
      <c r="P38" s="124">
        <f t="shared" si="11"/>
        <v>150.4</v>
      </c>
    </row>
    <row r="39" spans="1:17" ht="30" customHeight="1" x14ac:dyDescent="0.4">
      <c r="A39" s="32" t="s">
        <v>38</v>
      </c>
      <c r="B39" s="36" t="s">
        <v>48</v>
      </c>
      <c r="C39" s="38">
        <v>1</v>
      </c>
      <c r="D39" s="44">
        <v>103</v>
      </c>
      <c r="E39" s="109">
        <f t="shared" si="6"/>
        <v>103</v>
      </c>
      <c r="F39" s="38">
        <v>1</v>
      </c>
      <c r="G39" s="44">
        <v>103</v>
      </c>
      <c r="H39" s="109">
        <f t="shared" si="7"/>
        <v>103</v>
      </c>
      <c r="I39" s="38">
        <v>2</v>
      </c>
      <c r="J39" s="44">
        <v>100</v>
      </c>
      <c r="K39" s="109">
        <f t="shared" si="8"/>
        <v>200</v>
      </c>
      <c r="L39" s="25"/>
      <c r="M39" s="25"/>
      <c r="N39" s="109">
        <f t="shared" si="9"/>
        <v>0</v>
      </c>
      <c r="O39" s="52">
        <f t="shared" si="10"/>
        <v>4</v>
      </c>
      <c r="P39" s="124">
        <f t="shared" si="11"/>
        <v>406</v>
      </c>
    </row>
    <row r="40" spans="1:17" ht="30" customHeight="1" x14ac:dyDescent="0.4">
      <c r="A40" s="10" t="s">
        <v>39</v>
      </c>
      <c r="B40" s="13" t="s">
        <v>49</v>
      </c>
      <c r="C40" s="38">
        <v>1</v>
      </c>
      <c r="D40" s="44">
        <v>5.7</v>
      </c>
      <c r="E40" s="109">
        <f t="shared" si="6"/>
        <v>5.7</v>
      </c>
      <c r="F40" s="38">
        <v>1</v>
      </c>
      <c r="G40" s="44">
        <v>5.7</v>
      </c>
      <c r="H40" s="109">
        <f t="shared" si="7"/>
        <v>5.7</v>
      </c>
      <c r="I40" s="44">
        <v>3</v>
      </c>
      <c r="J40" s="44">
        <v>5.7</v>
      </c>
      <c r="K40" s="109">
        <f t="shared" si="8"/>
        <v>17.100000000000001</v>
      </c>
      <c r="L40" s="44">
        <v>2</v>
      </c>
      <c r="M40" s="44">
        <v>5.7</v>
      </c>
      <c r="N40" s="109">
        <f t="shared" si="9"/>
        <v>11.4</v>
      </c>
      <c r="O40" s="52">
        <f t="shared" si="10"/>
        <v>7</v>
      </c>
      <c r="P40" s="124">
        <f t="shared" si="11"/>
        <v>39.900000000000006</v>
      </c>
    </row>
    <row r="41" spans="1:17" ht="30" customHeight="1" x14ac:dyDescent="0.4">
      <c r="A41" s="33" t="s">
        <v>40</v>
      </c>
      <c r="B41" s="13" t="s">
        <v>50</v>
      </c>
      <c r="C41" s="38">
        <v>1</v>
      </c>
      <c r="D41" s="44">
        <v>2.8</v>
      </c>
      <c r="E41" s="109">
        <f t="shared" si="6"/>
        <v>2.8</v>
      </c>
      <c r="F41" s="38">
        <v>1</v>
      </c>
      <c r="G41" s="44">
        <v>2.8</v>
      </c>
      <c r="H41" s="109">
        <f t="shared" si="7"/>
        <v>2.8</v>
      </c>
      <c r="I41" s="38">
        <v>3</v>
      </c>
      <c r="J41" s="44">
        <v>2.8</v>
      </c>
      <c r="K41" s="109">
        <f t="shared" si="8"/>
        <v>8.4</v>
      </c>
      <c r="L41" s="38">
        <v>2</v>
      </c>
      <c r="M41" s="44">
        <v>2.8</v>
      </c>
      <c r="N41" s="109">
        <f t="shared" si="9"/>
        <v>5.6</v>
      </c>
      <c r="O41" s="52">
        <f t="shared" si="10"/>
        <v>7</v>
      </c>
      <c r="P41" s="124">
        <f t="shared" si="11"/>
        <v>19.599999999999998</v>
      </c>
    </row>
    <row r="42" spans="1:17" ht="30" customHeight="1" x14ac:dyDescent="0.4">
      <c r="A42" s="16" t="s">
        <v>41</v>
      </c>
      <c r="B42" s="13" t="s">
        <v>51</v>
      </c>
      <c r="C42" s="44">
        <v>1</v>
      </c>
      <c r="D42" s="44">
        <v>0.5</v>
      </c>
      <c r="E42" s="109">
        <f t="shared" si="6"/>
        <v>0.5</v>
      </c>
      <c r="F42" s="44">
        <v>1</v>
      </c>
      <c r="G42" s="44">
        <v>0.5</v>
      </c>
      <c r="H42" s="109">
        <f t="shared" si="7"/>
        <v>0.5</v>
      </c>
      <c r="I42" s="38">
        <v>3</v>
      </c>
      <c r="J42" s="44">
        <v>0.5</v>
      </c>
      <c r="K42" s="109">
        <f t="shared" si="8"/>
        <v>1.5</v>
      </c>
      <c r="L42" s="38">
        <v>2</v>
      </c>
      <c r="M42" s="44">
        <v>0.5</v>
      </c>
      <c r="N42" s="109">
        <f t="shared" si="9"/>
        <v>1</v>
      </c>
      <c r="O42" s="52">
        <f t="shared" si="10"/>
        <v>7</v>
      </c>
      <c r="P42" s="124">
        <f t="shared" si="11"/>
        <v>3.5</v>
      </c>
    </row>
    <row r="43" spans="1:17" ht="30" customHeight="1" x14ac:dyDescent="0.4">
      <c r="A43" s="17" t="s">
        <v>42</v>
      </c>
      <c r="B43" s="13" t="s">
        <v>51</v>
      </c>
      <c r="C43" s="38">
        <v>1</v>
      </c>
      <c r="D43" s="44">
        <v>5.4</v>
      </c>
      <c r="E43" s="109">
        <f t="shared" si="6"/>
        <v>5.4</v>
      </c>
      <c r="F43" s="38">
        <v>1</v>
      </c>
      <c r="G43" s="44">
        <v>5.4</v>
      </c>
      <c r="H43" s="109">
        <f t="shared" si="7"/>
        <v>5.4</v>
      </c>
      <c r="I43" s="45">
        <v>3</v>
      </c>
      <c r="J43" s="45">
        <v>5.4</v>
      </c>
      <c r="K43" s="109">
        <f t="shared" si="8"/>
        <v>16.2</v>
      </c>
      <c r="L43" s="45">
        <v>2</v>
      </c>
      <c r="M43" s="45">
        <v>5.4</v>
      </c>
      <c r="N43" s="109">
        <f t="shared" si="9"/>
        <v>10.8</v>
      </c>
      <c r="O43" s="52">
        <f t="shared" si="10"/>
        <v>7</v>
      </c>
      <c r="P43" s="124">
        <f t="shared" si="11"/>
        <v>37.800000000000004</v>
      </c>
    </row>
    <row r="45" spans="1:17" x14ac:dyDescent="0.4">
      <c r="E45" s="104"/>
      <c r="H45" s="104"/>
      <c r="K45" s="104"/>
      <c r="N45" s="104"/>
      <c r="P45" s="105"/>
      <c r="Q45" s="104"/>
    </row>
  </sheetData>
  <mergeCells count="19">
    <mergeCell ref="O2:P3"/>
    <mergeCell ref="A3:A4"/>
    <mergeCell ref="B3:B4"/>
    <mergeCell ref="E3:E4"/>
    <mergeCell ref="K3:K4"/>
    <mergeCell ref="N3:N4"/>
    <mergeCell ref="A2:B2"/>
    <mergeCell ref="C2:E2"/>
    <mergeCell ref="I2:K2"/>
    <mergeCell ref="L2:N2"/>
    <mergeCell ref="F2:H2"/>
    <mergeCell ref="H3:H4"/>
    <mergeCell ref="O22:P22"/>
    <mergeCell ref="A22:A23"/>
    <mergeCell ref="B22:B23"/>
    <mergeCell ref="E22:E23"/>
    <mergeCell ref="K22:K23"/>
    <mergeCell ref="N22:N23"/>
    <mergeCell ref="H22:H2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8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0E752-6EF7-43C7-AB46-274F956BB897}">
  <dimension ref="A1:BW112"/>
  <sheetViews>
    <sheetView tabSelected="1" zoomScaleNormal="100" workbookViewId="0">
      <pane xSplit="2" ySplit="4" topLeftCell="E5" activePane="bottomRight" state="frozen"/>
      <selection pane="topRight" activeCell="D1" sqref="D1"/>
      <selection pane="bottomLeft" activeCell="A5" sqref="A5"/>
      <selection pane="bottomRight" activeCell="BY29" sqref="BY29"/>
    </sheetView>
  </sheetViews>
  <sheetFormatPr defaultRowHeight="18.75" x14ac:dyDescent="0.4"/>
  <cols>
    <col min="1" max="1" width="15.125" style="22" bestFit="1" customWidth="1"/>
    <col min="2" max="2" width="25" style="93" bestFit="1" customWidth="1"/>
    <col min="3" max="4" width="9" hidden="1" customWidth="1"/>
    <col min="8" max="8" width="9" hidden="1" customWidth="1"/>
    <col min="9" max="9" width="20.625" hidden="1" customWidth="1"/>
    <col min="10" max="12" width="9" hidden="1" customWidth="1"/>
    <col min="16" max="16" width="9" hidden="1" customWidth="1"/>
    <col min="17" max="17" width="20.625" hidden="1" customWidth="1"/>
    <col min="18" max="20" width="9" hidden="1" customWidth="1"/>
    <col min="21" max="21" width="9" customWidth="1"/>
    <col min="25" max="25" width="9" hidden="1" customWidth="1"/>
    <col min="26" max="26" width="20.625" hidden="1" customWidth="1"/>
    <col min="27" max="29" width="9" hidden="1" customWidth="1"/>
    <col min="30" max="30" width="9" customWidth="1"/>
    <col min="33" max="33" width="9" hidden="1" customWidth="1"/>
    <col min="34" max="34" width="11.5" hidden="1" customWidth="1"/>
    <col min="35" max="35" width="20.625" hidden="1" customWidth="1"/>
    <col min="36" max="38" width="9" hidden="1" customWidth="1"/>
    <col min="39" max="39" width="9" customWidth="1"/>
    <col min="41" max="41" width="9" hidden="1" customWidth="1"/>
    <col min="42" max="42" width="15.125" hidden="1" customWidth="1"/>
    <col min="43" max="43" width="25" hidden="1" customWidth="1"/>
    <col min="44" max="44" width="11.75" hidden="1" customWidth="1"/>
    <col min="45" max="46" width="9" hidden="1" customWidth="1"/>
    <col min="49" max="50" width="9" hidden="1" customWidth="1"/>
    <col min="51" max="51" width="20.625" hidden="1" customWidth="1"/>
    <col min="52" max="54" width="9" hidden="1" customWidth="1"/>
    <col min="57" max="58" width="9" hidden="1" customWidth="1"/>
    <col min="59" max="59" width="20.625" hidden="1" customWidth="1"/>
    <col min="60" max="62" width="9" hidden="1" customWidth="1"/>
    <col min="65" max="65" width="9" hidden="1" customWidth="1"/>
    <col min="66" max="66" width="11.5" hidden="1" customWidth="1"/>
    <col min="67" max="67" width="20.625" hidden="1" customWidth="1"/>
    <col min="68" max="70" width="9" hidden="1" customWidth="1"/>
    <col min="73" max="73" width="9" hidden="1" customWidth="1"/>
  </cols>
  <sheetData>
    <row r="1" spans="1:75" ht="18.75" customHeight="1" x14ac:dyDescent="0.4">
      <c r="A1" s="273" t="s">
        <v>86</v>
      </c>
      <c r="B1" s="274"/>
      <c r="C1" s="274"/>
      <c r="D1" s="274"/>
      <c r="E1" s="275"/>
      <c r="F1" s="227" t="s">
        <v>191</v>
      </c>
      <c r="G1" s="227"/>
      <c r="H1" s="227"/>
      <c r="I1" s="176" t="s">
        <v>250</v>
      </c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227" t="s">
        <v>253</v>
      </c>
      <c r="W1" s="227"/>
      <c r="X1" s="227"/>
      <c r="Y1" s="227"/>
      <c r="Z1" s="227"/>
      <c r="AA1" s="227"/>
      <c r="AB1" s="227"/>
      <c r="AC1" s="227"/>
      <c r="AD1" s="227"/>
      <c r="AE1" s="176" t="s">
        <v>254</v>
      </c>
      <c r="AF1" s="176"/>
      <c r="AG1" s="272"/>
      <c r="AH1" s="235" t="s">
        <v>198</v>
      </c>
      <c r="AI1" s="235"/>
      <c r="AJ1" s="235"/>
      <c r="AK1" s="235"/>
      <c r="AL1" s="235"/>
      <c r="AM1" s="235"/>
      <c r="AN1" s="235"/>
      <c r="AO1" s="235"/>
      <c r="AP1" s="236" t="s">
        <v>64</v>
      </c>
      <c r="AQ1" s="236"/>
      <c r="AR1" s="236"/>
      <c r="AS1" s="236"/>
      <c r="AT1" s="236"/>
      <c r="AU1" s="236"/>
      <c r="AV1" s="236"/>
      <c r="AW1" s="236"/>
      <c r="AX1" s="227" t="s">
        <v>202</v>
      </c>
      <c r="AY1" s="227"/>
      <c r="AZ1" s="227"/>
      <c r="BA1" s="227"/>
      <c r="BB1" s="227"/>
      <c r="BC1" s="227"/>
      <c r="BD1" s="227"/>
      <c r="BE1" s="227"/>
      <c r="BF1" s="176" t="s">
        <v>204</v>
      </c>
      <c r="BG1" s="176"/>
      <c r="BH1" s="176"/>
      <c r="BI1" s="176"/>
      <c r="BJ1" s="176"/>
      <c r="BK1" s="176"/>
      <c r="BL1" s="176"/>
      <c r="BM1" s="176"/>
      <c r="BN1" s="227" t="s">
        <v>206</v>
      </c>
      <c r="BO1" s="227"/>
      <c r="BP1" s="227"/>
      <c r="BQ1" s="227"/>
      <c r="BR1" s="227"/>
      <c r="BS1" s="227"/>
      <c r="BT1" s="227"/>
      <c r="BU1" s="227"/>
      <c r="BV1" s="234" t="s">
        <v>75</v>
      </c>
      <c r="BW1" s="234"/>
    </row>
    <row r="2" spans="1:75" ht="18.75" customHeight="1" x14ac:dyDescent="0.4">
      <c r="A2" s="206" t="s">
        <v>88</v>
      </c>
      <c r="B2" s="206" t="s">
        <v>90</v>
      </c>
      <c r="C2" s="215" t="s">
        <v>92</v>
      </c>
      <c r="D2" s="206" t="s">
        <v>94</v>
      </c>
      <c r="E2" s="215" t="s">
        <v>96</v>
      </c>
      <c r="F2" s="206" t="s">
        <v>98</v>
      </c>
      <c r="G2" s="209" t="s">
        <v>100</v>
      </c>
      <c r="H2" s="206" t="s">
        <v>102</v>
      </c>
      <c r="I2" s="206" t="s">
        <v>90</v>
      </c>
      <c r="J2" s="215" t="s">
        <v>92</v>
      </c>
      <c r="K2" s="206" t="s">
        <v>94</v>
      </c>
      <c r="L2" s="215" t="s">
        <v>96</v>
      </c>
      <c r="M2" s="215" t="s">
        <v>256</v>
      </c>
      <c r="N2" s="215" t="s">
        <v>257</v>
      </c>
      <c r="O2" s="267" t="s">
        <v>251</v>
      </c>
      <c r="P2" s="206" t="s">
        <v>102</v>
      </c>
      <c r="Q2" s="206" t="s">
        <v>90</v>
      </c>
      <c r="R2" s="215" t="s">
        <v>92</v>
      </c>
      <c r="S2" s="206" t="s">
        <v>94</v>
      </c>
      <c r="T2" s="215" t="s">
        <v>96</v>
      </c>
      <c r="U2" s="267" t="s">
        <v>252</v>
      </c>
      <c r="V2" s="215" t="s">
        <v>256</v>
      </c>
      <c r="W2" s="215" t="s">
        <v>258</v>
      </c>
      <c r="X2" s="269" t="s">
        <v>251</v>
      </c>
      <c r="Y2" s="206" t="s">
        <v>102</v>
      </c>
      <c r="Z2" s="206" t="s">
        <v>90</v>
      </c>
      <c r="AA2" s="215" t="s">
        <v>92</v>
      </c>
      <c r="AB2" s="206" t="s">
        <v>94</v>
      </c>
      <c r="AC2" s="215" t="s">
        <v>96</v>
      </c>
      <c r="AD2" s="269" t="s">
        <v>255</v>
      </c>
      <c r="AE2" s="206" t="s">
        <v>98</v>
      </c>
      <c r="AF2" s="218" t="s">
        <v>100</v>
      </c>
      <c r="AG2" s="206" t="s">
        <v>102</v>
      </c>
      <c r="AH2" s="206" t="s">
        <v>88</v>
      </c>
      <c r="AI2" s="206" t="s">
        <v>90</v>
      </c>
      <c r="AJ2" s="215" t="s">
        <v>92</v>
      </c>
      <c r="AK2" s="206" t="s">
        <v>94</v>
      </c>
      <c r="AL2" s="215" t="s">
        <v>96</v>
      </c>
      <c r="AM2" s="206" t="s">
        <v>98</v>
      </c>
      <c r="AN2" s="221" t="s">
        <v>100</v>
      </c>
      <c r="AO2" s="206" t="s">
        <v>102</v>
      </c>
      <c r="AP2" s="229" t="s">
        <v>87</v>
      </c>
      <c r="AQ2" s="230" t="s">
        <v>89</v>
      </c>
      <c r="AR2" s="230" t="s">
        <v>91</v>
      </c>
      <c r="AS2" s="230" t="s">
        <v>93</v>
      </c>
      <c r="AT2" s="230" t="s">
        <v>95</v>
      </c>
      <c r="AU2" s="230" t="s">
        <v>97</v>
      </c>
      <c r="AV2" s="231" t="s">
        <v>99</v>
      </c>
      <c r="AW2" s="229" t="s">
        <v>101</v>
      </c>
      <c r="AX2" s="206" t="s">
        <v>88</v>
      </c>
      <c r="AY2" s="206" t="s">
        <v>90</v>
      </c>
      <c r="AZ2" s="215" t="s">
        <v>92</v>
      </c>
      <c r="BA2" s="206" t="s">
        <v>94</v>
      </c>
      <c r="BB2" s="215" t="s">
        <v>96</v>
      </c>
      <c r="BC2" s="206" t="s">
        <v>98</v>
      </c>
      <c r="BD2" s="209" t="s">
        <v>100</v>
      </c>
      <c r="BE2" s="206" t="s">
        <v>102</v>
      </c>
      <c r="BF2" s="206" t="s">
        <v>88</v>
      </c>
      <c r="BG2" s="206" t="s">
        <v>90</v>
      </c>
      <c r="BH2" s="215" t="s">
        <v>92</v>
      </c>
      <c r="BI2" s="206" t="s">
        <v>94</v>
      </c>
      <c r="BJ2" s="215" t="s">
        <v>96</v>
      </c>
      <c r="BK2" s="206" t="s">
        <v>98</v>
      </c>
      <c r="BL2" s="218" t="s">
        <v>100</v>
      </c>
      <c r="BM2" s="206" t="s">
        <v>102</v>
      </c>
      <c r="BN2" s="206" t="s">
        <v>88</v>
      </c>
      <c r="BO2" s="206" t="s">
        <v>90</v>
      </c>
      <c r="BP2" s="215" t="s">
        <v>92</v>
      </c>
      <c r="BQ2" s="206" t="s">
        <v>94</v>
      </c>
      <c r="BR2" s="215" t="s">
        <v>96</v>
      </c>
      <c r="BS2" s="206" t="s">
        <v>98</v>
      </c>
      <c r="BT2" s="209" t="s">
        <v>100</v>
      </c>
      <c r="BU2" s="206" t="s">
        <v>102</v>
      </c>
      <c r="BV2" s="234" t="s">
        <v>216</v>
      </c>
      <c r="BW2" s="234" t="s">
        <v>166</v>
      </c>
    </row>
    <row r="3" spans="1:75" x14ac:dyDescent="0.4">
      <c r="A3" s="207"/>
      <c r="B3" s="207"/>
      <c r="C3" s="216"/>
      <c r="D3" s="207"/>
      <c r="E3" s="216"/>
      <c r="F3" s="207"/>
      <c r="G3" s="210"/>
      <c r="H3" s="207"/>
      <c r="I3" s="207"/>
      <c r="J3" s="216"/>
      <c r="K3" s="207"/>
      <c r="L3" s="216"/>
      <c r="M3" s="207"/>
      <c r="N3" s="207"/>
      <c r="O3" s="219"/>
      <c r="P3" s="207"/>
      <c r="Q3" s="207"/>
      <c r="R3" s="216"/>
      <c r="S3" s="207"/>
      <c r="T3" s="216"/>
      <c r="U3" s="219"/>
      <c r="V3" s="207"/>
      <c r="W3" s="207"/>
      <c r="X3" s="210"/>
      <c r="Y3" s="207"/>
      <c r="Z3" s="207"/>
      <c r="AA3" s="216"/>
      <c r="AB3" s="207"/>
      <c r="AC3" s="216"/>
      <c r="AD3" s="210"/>
      <c r="AE3" s="207"/>
      <c r="AF3" s="219"/>
      <c r="AG3" s="207"/>
      <c r="AH3" s="207"/>
      <c r="AI3" s="207"/>
      <c r="AJ3" s="216"/>
      <c r="AK3" s="207"/>
      <c r="AL3" s="216"/>
      <c r="AM3" s="207"/>
      <c r="AN3" s="222"/>
      <c r="AO3" s="207"/>
      <c r="AP3" s="229"/>
      <c r="AQ3" s="230"/>
      <c r="AR3" s="230"/>
      <c r="AS3" s="230"/>
      <c r="AT3" s="230"/>
      <c r="AU3" s="230"/>
      <c r="AV3" s="231"/>
      <c r="AW3" s="229"/>
      <c r="AX3" s="207"/>
      <c r="AY3" s="207"/>
      <c r="AZ3" s="216"/>
      <c r="BA3" s="207"/>
      <c r="BB3" s="216"/>
      <c r="BC3" s="207"/>
      <c r="BD3" s="210"/>
      <c r="BE3" s="207"/>
      <c r="BF3" s="207"/>
      <c r="BG3" s="207"/>
      <c r="BH3" s="216"/>
      <c r="BI3" s="207"/>
      <c r="BJ3" s="216"/>
      <c r="BK3" s="207"/>
      <c r="BL3" s="219"/>
      <c r="BM3" s="207"/>
      <c r="BN3" s="207"/>
      <c r="BO3" s="207"/>
      <c r="BP3" s="216"/>
      <c r="BQ3" s="207"/>
      <c r="BR3" s="216"/>
      <c r="BS3" s="207"/>
      <c r="BT3" s="210"/>
      <c r="BU3" s="207"/>
      <c r="BV3" s="234"/>
      <c r="BW3" s="234"/>
    </row>
    <row r="4" spans="1:75" x14ac:dyDescent="0.4">
      <c r="A4" s="208"/>
      <c r="B4" s="208"/>
      <c r="C4" s="217"/>
      <c r="D4" s="208"/>
      <c r="E4" s="217"/>
      <c r="F4" s="208"/>
      <c r="G4" s="211"/>
      <c r="H4" s="208"/>
      <c r="I4" s="208"/>
      <c r="J4" s="217"/>
      <c r="K4" s="208"/>
      <c r="L4" s="217"/>
      <c r="M4" s="208"/>
      <c r="N4" s="208"/>
      <c r="O4" s="220"/>
      <c r="P4" s="208"/>
      <c r="Q4" s="208"/>
      <c r="R4" s="217"/>
      <c r="S4" s="208"/>
      <c r="T4" s="217"/>
      <c r="U4" s="220"/>
      <c r="V4" s="208"/>
      <c r="W4" s="208"/>
      <c r="X4" s="211"/>
      <c r="Y4" s="208"/>
      <c r="Z4" s="208"/>
      <c r="AA4" s="217"/>
      <c r="AB4" s="208"/>
      <c r="AC4" s="217"/>
      <c r="AD4" s="211"/>
      <c r="AE4" s="208"/>
      <c r="AF4" s="220"/>
      <c r="AG4" s="208"/>
      <c r="AH4" s="208"/>
      <c r="AI4" s="208"/>
      <c r="AJ4" s="217"/>
      <c r="AK4" s="208"/>
      <c r="AL4" s="217"/>
      <c r="AM4" s="208"/>
      <c r="AN4" s="223"/>
      <c r="AO4" s="208"/>
      <c r="AP4" s="229"/>
      <c r="AQ4" s="230"/>
      <c r="AR4" s="230"/>
      <c r="AS4" s="230"/>
      <c r="AT4" s="230"/>
      <c r="AU4" s="230"/>
      <c r="AV4" s="231"/>
      <c r="AW4" s="229"/>
      <c r="AX4" s="208"/>
      <c r="AY4" s="208"/>
      <c r="AZ4" s="217"/>
      <c r="BA4" s="208"/>
      <c r="BB4" s="217"/>
      <c r="BC4" s="208"/>
      <c r="BD4" s="211"/>
      <c r="BE4" s="208"/>
      <c r="BF4" s="208"/>
      <c r="BG4" s="208"/>
      <c r="BH4" s="217"/>
      <c r="BI4" s="208"/>
      <c r="BJ4" s="217"/>
      <c r="BK4" s="208"/>
      <c r="BL4" s="220"/>
      <c r="BM4" s="208"/>
      <c r="BN4" s="208"/>
      <c r="BO4" s="208"/>
      <c r="BP4" s="217"/>
      <c r="BQ4" s="208"/>
      <c r="BR4" s="217"/>
      <c r="BS4" s="208"/>
      <c r="BT4" s="211"/>
      <c r="BU4" s="208"/>
      <c r="BV4" s="234"/>
      <c r="BW4" s="234"/>
    </row>
    <row r="5" spans="1:75" ht="24.95" customHeight="1" x14ac:dyDescent="0.4">
      <c r="A5" s="212" t="s">
        <v>103</v>
      </c>
      <c r="B5" s="85" t="s">
        <v>167</v>
      </c>
      <c r="C5" s="87">
        <v>9.91</v>
      </c>
      <c r="D5" s="88">
        <v>9.8460000000000001</v>
      </c>
      <c r="E5" s="88">
        <v>9.8699999999999992</v>
      </c>
      <c r="F5" s="88">
        <v>1</v>
      </c>
      <c r="G5" s="98">
        <f>ROUNDUP(C5*D5*E5*F5,1)</f>
        <v>963.1</v>
      </c>
      <c r="H5" s="81"/>
      <c r="I5" s="81" t="s">
        <v>105</v>
      </c>
      <c r="J5" s="87">
        <v>9.91</v>
      </c>
      <c r="K5" s="88">
        <v>12.346</v>
      </c>
      <c r="L5" s="88">
        <v>9.8699999999999992</v>
      </c>
      <c r="M5" s="88">
        <v>1</v>
      </c>
      <c r="N5" s="88">
        <f>M5*2</f>
        <v>2</v>
      </c>
      <c r="O5" s="97">
        <f>ROUNDUP(J5*K5*L5*M5,1)</f>
        <v>1207.5999999999999</v>
      </c>
      <c r="P5" s="81"/>
      <c r="Q5" s="81" t="s">
        <v>105</v>
      </c>
      <c r="R5" s="87">
        <v>8.7119999999999997</v>
      </c>
      <c r="S5" s="88">
        <v>12.246</v>
      </c>
      <c r="T5" s="88">
        <v>9.8699999999999992</v>
      </c>
      <c r="U5" s="268">
        <f>O5*2</f>
        <v>2415.1999999999998</v>
      </c>
      <c r="V5" s="88">
        <v>1</v>
      </c>
      <c r="W5" s="88">
        <f>V5*6</f>
        <v>6</v>
      </c>
      <c r="X5" s="98">
        <f>ROUNDUP(R5*S5*T5*V5,1)</f>
        <v>1053.0999999999999</v>
      </c>
      <c r="Y5" s="81"/>
      <c r="Z5" s="81" t="s">
        <v>105</v>
      </c>
      <c r="AA5" s="87">
        <v>9.91</v>
      </c>
      <c r="AB5" s="88">
        <v>9.8460000000000001</v>
      </c>
      <c r="AC5" s="88">
        <v>9.8699999999999992</v>
      </c>
      <c r="AD5" s="270">
        <f>X5*6</f>
        <v>6318.5999999999995</v>
      </c>
      <c r="AE5" s="88">
        <v>1</v>
      </c>
      <c r="AF5" s="97">
        <f>ROUNDUP(AA5*AB5*AC5*AE5,1)</f>
        <v>963.1</v>
      </c>
      <c r="AG5" s="88"/>
      <c r="AH5" s="224" t="s">
        <v>104</v>
      </c>
      <c r="AI5" s="81" t="s">
        <v>105</v>
      </c>
      <c r="AJ5" s="87">
        <v>5.306</v>
      </c>
      <c r="AK5" s="88">
        <v>12.146000000000001</v>
      </c>
      <c r="AL5" s="88">
        <v>9.8699999999999992</v>
      </c>
      <c r="AM5" s="88">
        <v>1</v>
      </c>
      <c r="AN5" s="98">
        <f>ROUNDUP(AJ5*AK5*AL5*AM5,1)</f>
        <v>636.1</v>
      </c>
      <c r="AO5" s="81"/>
      <c r="AP5" s="214" t="s">
        <v>103</v>
      </c>
      <c r="AQ5" s="25" t="s">
        <v>167</v>
      </c>
      <c r="AR5" s="25">
        <v>8.7119999999999997</v>
      </c>
      <c r="AS5" s="25">
        <v>7.2460000000000004</v>
      </c>
      <c r="AT5" s="25">
        <v>9.8699999999999992</v>
      </c>
      <c r="AU5" s="25">
        <v>1</v>
      </c>
      <c r="AV5" s="131">
        <f>ROUNDUP(AR5*AS5*AT5*AU5,1)</f>
        <v>623.1</v>
      </c>
      <c r="AW5" s="25"/>
      <c r="AX5" s="228" t="s">
        <v>104</v>
      </c>
      <c r="AY5" s="81" t="s">
        <v>105</v>
      </c>
      <c r="AZ5" s="87">
        <v>5.306</v>
      </c>
      <c r="BA5" s="88">
        <v>3.5960000000000001</v>
      </c>
      <c r="BB5" s="88">
        <v>9.8699999999999992</v>
      </c>
      <c r="BC5" s="88">
        <v>1</v>
      </c>
      <c r="BD5" s="98">
        <f>ROUNDUP(AZ5*BA5*BB5*BC5,1)</f>
        <v>188.4</v>
      </c>
      <c r="BE5" s="88"/>
      <c r="BF5" s="228" t="s">
        <v>104</v>
      </c>
      <c r="BG5" s="81" t="s">
        <v>105</v>
      </c>
      <c r="BH5" s="87">
        <v>5.306</v>
      </c>
      <c r="BI5" s="88">
        <v>16.346</v>
      </c>
      <c r="BJ5" s="88">
        <v>9.8699999999999992</v>
      </c>
      <c r="BK5" s="88">
        <v>1</v>
      </c>
      <c r="BL5" s="97">
        <f>ROUNDUP(BH5*BI5*BJ5*BK5,1)</f>
        <v>856.1</v>
      </c>
      <c r="BM5" s="88"/>
      <c r="BN5" s="228" t="s">
        <v>104</v>
      </c>
      <c r="BO5" s="81" t="s">
        <v>105</v>
      </c>
      <c r="BP5" s="87">
        <v>5.306</v>
      </c>
      <c r="BQ5" s="88">
        <v>3.5960000000000001</v>
      </c>
      <c r="BR5" s="88">
        <v>9.8699999999999992</v>
      </c>
      <c r="BS5" s="88">
        <v>1</v>
      </c>
      <c r="BT5" s="98">
        <f>ROUNDUP(BP5*BQ5*BR5*BS5,1)</f>
        <v>188.4</v>
      </c>
      <c r="BU5" s="88"/>
      <c r="BV5" s="102">
        <f>F5+N5+W5+AE5+AM5+AU5+BC5+BK5+BS5</f>
        <v>15</v>
      </c>
      <c r="BW5" s="101">
        <f>G5+U5+AD5+AF5+AN5+AV5+BD5+BL5+BT5</f>
        <v>13152.1</v>
      </c>
    </row>
    <row r="6" spans="1:75" ht="24.95" customHeight="1" x14ac:dyDescent="0.4">
      <c r="A6" s="213"/>
      <c r="B6" s="85" t="s">
        <v>168</v>
      </c>
      <c r="C6" s="87">
        <v>9.8460000000000001</v>
      </c>
      <c r="D6" s="88"/>
      <c r="E6" s="88">
        <v>1.6</v>
      </c>
      <c r="F6" s="88">
        <v>5</v>
      </c>
      <c r="G6" s="98">
        <f>ROUNDUP(C6*E6*F6,1)</f>
        <v>78.8</v>
      </c>
      <c r="H6" s="81"/>
      <c r="I6" s="81" t="s">
        <v>106</v>
      </c>
      <c r="J6" s="87">
        <v>12.346</v>
      </c>
      <c r="K6" s="88"/>
      <c r="L6" s="88">
        <v>1.6</v>
      </c>
      <c r="M6" s="88">
        <v>5</v>
      </c>
      <c r="N6" s="88">
        <f t="shared" ref="N6:N69" si="0">M6*2</f>
        <v>10</v>
      </c>
      <c r="O6" s="97">
        <f>ROUNDUP(J6*L6*M6,1)</f>
        <v>98.8</v>
      </c>
      <c r="P6" s="81"/>
      <c r="Q6" s="81" t="s">
        <v>106</v>
      </c>
      <c r="R6" s="88">
        <v>12.246</v>
      </c>
      <c r="S6" s="88"/>
      <c r="T6" s="88">
        <v>1.6</v>
      </c>
      <c r="U6" s="268">
        <f t="shared" ref="U6:U69" si="1">O6*2</f>
        <v>197.6</v>
      </c>
      <c r="V6" s="88">
        <v>5</v>
      </c>
      <c r="W6" s="88">
        <f t="shared" ref="W6:W69" si="2">V6*6</f>
        <v>30</v>
      </c>
      <c r="X6" s="98">
        <f>ROUNDUP(R6*T6*V6,1)</f>
        <v>98</v>
      </c>
      <c r="Y6" s="81"/>
      <c r="Z6" s="81" t="s">
        <v>106</v>
      </c>
      <c r="AA6" s="88">
        <v>9.8460000000000001</v>
      </c>
      <c r="AB6" s="88"/>
      <c r="AC6" s="88">
        <v>1.6</v>
      </c>
      <c r="AD6" s="270">
        <f t="shared" ref="AD6:AD69" si="3">X6*6</f>
        <v>588</v>
      </c>
      <c r="AE6" s="88">
        <v>5</v>
      </c>
      <c r="AF6" s="97">
        <f>ROUNDUP(AA6*AC6*AE6,1)</f>
        <v>78.8</v>
      </c>
      <c r="AG6" s="88"/>
      <c r="AH6" s="225"/>
      <c r="AI6" s="81" t="s">
        <v>106</v>
      </c>
      <c r="AJ6" s="88">
        <v>12.146000000000001</v>
      </c>
      <c r="AK6" s="88"/>
      <c r="AL6" s="88">
        <v>1.6</v>
      </c>
      <c r="AM6" s="88">
        <v>3</v>
      </c>
      <c r="AN6" s="98">
        <f>ROUNDUP(AJ6*AL6*AM6,1)</f>
        <v>58.4</v>
      </c>
      <c r="AO6" s="81"/>
      <c r="AP6" s="229"/>
      <c r="AQ6" s="25" t="s">
        <v>168</v>
      </c>
      <c r="AR6" s="25">
        <v>7.2460000000000004</v>
      </c>
      <c r="AS6" s="25"/>
      <c r="AT6" s="25">
        <v>1.6</v>
      </c>
      <c r="AU6" s="25">
        <v>5</v>
      </c>
      <c r="AV6" s="131">
        <f>ROUNDUP(AR6*AT6*AU6,1)</f>
        <v>58</v>
      </c>
      <c r="AW6" s="25"/>
      <c r="AX6" s="228"/>
      <c r="AY6" s="81" t="s">
        <v>106</v>
      </c>
      <c r="AZ6" s="88">
        <v>3.5960000000000001</v>
      </c>
      <c r="BA6" s="88"/>
      <c r="BB6" s="88">
        <v>1.6</v>
      </c>
      <c r="BC6" s="88">
        <v>3</v>
      </c>
      <c r="BD6" s="98">
        <f>ROUNDUP(AZ6*BB6*BC6,1)</f>
        <v>17.3</v>
      </c>
      <c r="BE6" s="88"/>
      <c r="BF6" s="228"/>
      <c r="BG6" s="81" t="s">
        <v>106</v>
      </c>
      <c r="BH6" s="88">
        <v>16.346</v>
      </c>
      <c r="BI6" s="88"/>
      <c r="BJ6" s="88">
        <v>1.6</v>
      </c>
      <c r="BK6" s="88">
        <v>3</v>
      </c>
      <c r="BL6" s="97">
        <f>ROUNDUP(BH6*BJ6*BK6,1)</f>
        <v>78.5</v>
      </c>
      <c r="BM6" s="88"/>
      <c r="BN6" s="228"/>
      <c r="BO6" s="81" t="s">
        <v>106</v>
      </c>
      <c r="BP6" s="88">
        <v>3.5960000000000001</v>
      </c>
      <c r="BQ6" s="88"/>
      <c r="BR6" s="88">
        <v>1.6</v>
      </c>
      <c r="BS6" s="88">
        <v>3</v>
      </c>
      <c r="BT6" s="98">
        <f>ROUNDUP(BP6*BR6*BS6,1)</f>
        <v>17.3</v>
      </c>
      <c r="BU6" s="88"/>
      <c r="BV6" s="102">
        <f t="shared" ref="BV6:BV69" si="4">F6+N6+W6+AE6+AM6+AU6+BC6+BK6+BS6</f>
        <v>67</v>
      </c>
      <c r="BW6" s="101">
        <f t="shared" ref="BW6:BW69" si="5">G6+U6+AD6+AF6+AN6+AV6+BD6+BL6+BT6</f>
        <v>1172.6999999999998</v>
      </c>
    </row>
    <row r="7" spans="1:75" ht="24.95" customHeight="1" x14ac:dyDescent="0.4">
      <c r="A7" s="213"/>
      <c r="B7" s="85" t="s">
        <v>107</v>
      </c>
      <c r="C7" s="87">
        <v>9.8460000000000001</v>
      </c>
      <c r="D7" s="88"/>
      <c r="E7" s="88">
        <v>0.66</v>
      </c>
      <c r="F7" s="88">
        <v>2</v>
      </c>
      <c r="G7" s="98">
        <f>ROUNDUP(C7*E7*F7,1)</f>
        <v>13</v>
      </c>
      <c r="H7" s="81"/>
      <c r="I7" s="81" t="s">
        <v>108</v>
      </c>
      <c r="J7" s="87">
        <v>12.346</v>
      </c>
      <c r="K7" s="88"/>
      <c r="L7" s="88">
        <v>0.66</v>
      </c>
      <c r="M7" s="88">
        <v>2</v>
      </c>
      <c r="N7" s="88">
        <f t="shared" si="0"/>
        <v>4</v>
      </c>
      <c r="O7" s="97">
        <f>ROUNDUP(J7*L7*M7,1)</f>
        <v>16.3</v>
      </c>
      <c r="P7" s="81"/>
      <c r="Q7" s="81" t="s">
        <v>108</v>
      </c>
      <c r="R7" s="88">
        <v>12.246</v>
      </c>
      <c r="S7" s="88"/>
      <c r="T7" s="88">
        <v>0.66</v>
      </c>
      <c r="U7" s="268">
        <f t="shared" si="1"/>
        <v>32.6</v>
      </c>
      <c r="V7" s="88">
        <v>2</v>
      </c>
      <c r="W7" s="88">
        <f t="shared" si="2"/>
        <v>12</v>
      </c>
      <c r="X7" s="98">
        <f>ROUNDUP(R7*T7*V7,1)</f>
        <v>16.200000000000003</v>
      </c>
      <c r="Y7" s="81"/>
      <c r="Z7" s="81" t="s">
        <v>108</v>
      </c>
      <c r="AA7" s="88">
        <v>9.8460000000000001</v>
      </c>
      <c r="AB7" s="88"/>
      <c r="AC7" s="88">
        <v>0.66</v>
      </c>
      <c r="AD7" s="270">
        <f t="shared" si="3"/>
        <v>97.200000000000017</v>
      </c>
      <c r="AE7" s="88">
        <v>2</v>
      </c>
      <c r="AF7" s="97">
        <f>ROUNDUP(AA7*AC7*AE7,1)</f>
        <v>13</v>
      </c>
      <c r="AG7" s="88"/>
      <c r="AH7" s="225"/>
      <c r="AI7" s="81" t="s">
        <v>108</v>
      </c>
      <c r="AJ7" s="88">
        <v>12.146000000000001</v>
      </c>
      <c r="AK7" s="88"/>
      <c r="AL7" s="88">
        <v>0.66</v>
      </c>
      <c r="AM7" s="88">
        <v>2</v>
      </c>
      <c r="AN7" s="98">
        <f>ROUNDUP(AJ7*AL7*AM7,1)</f>
        <v>16.100000000000001</v>
      </c>
      <c r="AO7" s="81"/>
      <c r="AP7" s="229"/>
      <c r="AQ7" s="25" t="s">
        <v>107</v>
      </c>
      <c r="AR7" s="25">
        <v>7.2460000000000004</v>
      </c>
      <c r="AS7" s="25"/>
      <c r="AT7" s="25">
        <v>0.66</v>
      </c>
      <c r="AU7" s="25">
        <v>2</v>
      </c>
      <c r="AV7" s="131">
        <f>ROUNDUP(AR7*AT7*AU7,1)</f>
        <v>9.6</v>
      </c>
      <c r="AW7" s="25"/>
      <c r="AX7" s="228"/>
      <c r="AY7" s="81" t="s">
        <v>108</v>
      </c>
      <c r="AZ7" s="88">
        <v>3.5960000000000001</v>
      </c>
      <c r="BA7" s="88"/>
      <c r="BB7" s="88">
        <v>0.66</v>
      </c>
      <c r="BC7" s="88">
        <v>2</v>
      </c>
      <c r="BD7" s="98">
        <f>ROUNDUP(AZ7*BB7*BC7,1)</f>
        <v>4.8</v>
      </c>
      <c r="BE7" s="88"/>
      <c r="BF7" s="228"/>
      <c r="BG7" s="81" t="s">
        <v>108</v>
      </c>
      <c r="BH7" s="88">
        <v>16.346</v>
      </c>
      <c r="BI7" s="88"/>
      <c r="BJ7" s="88">
        <v>0.66</v>
      </c>
      <c r="BK7" s="88">
        <v>2</v>
      </c>
      <c r="BL7" s="97">
        <f>ROUNDUP(BH7*BJ7*BK7,1)</f>
        <v>21.6</v>
      </c>
      <c r="BM7" s="88"/>
      <c r="BN7" s="228"/>
      <c r="BO7" s="81" t="s">
        <v>108</v>
      </c>
      <c r="BP7" s="88">
        <v>3.5960000000000001</v>
      </c>
      <c r="BQ7" s="88"/>
      <c r="BR7" s="88">
        <v>0.66</v>
      </c>
      <c r="BS7" s="88">
        <v>2</v>
      </c>
      <c r="BT7" s="98">
        <f>ROUNDUP(BP7*BR7*BS7,1)</f>
        <v>4.8</v>
      </c>
      <c r="BU7" s="88"/>
      <c r="BV7" s="102">
        <f t="shared" si="4"/>
        <v>30</v>
      </c>
      <c r="BW7" s="101">
        <f t="shared" si="5"/>
        <v>212.70000000000002</v>
      </c>
    </row>
    <row r="8" spans="1:75" ht="24.95" customHeight="1" x14ac:dyDescent="0.4">
      <c r="A8" s="213"/>
      <c r="B8" s="85" t="s">
        <v>109</v>
      </c>
      <c r="C8" s="87">
        <v>9.91</v>
      </c>
      <c r="D8" s="88"/>
      <c r="E8" s="88">
        <v>3.25</v>
      </c>
      <c r="F8" s="88">
        <v>2</v>
      </c>
      <c r="G8" s="98">
        <f>ROUNDUP(C8*E8*F8,1)</f>
        <v>64.5</v>
      </c>
      <c r="H8" s="81"/>
      <c r="I8" s="81" t="s">
        <v>110</v>
      </c>
      <c r="J8" s="87">
        <v>9.91</v>
      </c>
      <c r="K8" s="88"/>
      <c r="L8" s="88">
        <v>3.25</v>
      </c>
      <c r="M8" s="88">
        <v>2</v>
      </c>
      <c r="N8" s="88">
        <f t="shared" si="0"/>
        <v>4</v>
      </c>
      <c r="O8" s="97">
        <f>ROUNDUP(J8*L8*M8,1)</f>
        <v>64.5</v>
      </c>
      <c r="P8" s="81"/>
      <c r="Q8" s="81" t="s">
        <v>110</v>
      </c>
      <c r="R8" s="87">
        <v>8.7119999999999997</v>
      </c>
      <c r="S8" s="88"/>
      <c r="T8" s="88">
        <v>3.25</v>
      </c>
      <c r="U8" s="268">
        <f t="shared" si="1"/>
        <v>129</v>
      </c>
      <c r="V8" s="88">
        <v>2</v>
      </c>
      <c r="W8" s="88">
        <f t="shared" si="2"/>
        <v>12</v>
      </c>
      <c r="X8" s="98">
        <f>ROUNDUP(R8*T8*V8,1)</f>
        <v>56.7</v>
      </c>
      <c r="Y8" s="81"/>
      <c r="Z8" s="81" t="s">
        <v>110</v>
      </c>
      <c r="AA8" s="87">
        <v>9.91</v>
      </c>
      <c r="AB8" s="88"/>
      <c r="AC8" s="88">
        <v>3.25</v>
      </c>
      <c r="AD8" s="270">
        <f t="shared" si="3"/>
        <v>340.20000000000005</v>
      </c>
      <c r="AE8" s="88">
        <v>2</v>
      </c>
      <c r="AF8" s="97">
        <f>ROUNDUP(AA8*AC8*AE8,1)</f>
        <v>64.5</v>
      </c>
      <c r="AG8" s="88"/>
      <c r="AH8" s="225"/>
      <c r="AI8" s="81" t="s">
        <v>110</v>
      </c>
      <c r="AJ8" s="87">
        <v>5.306</v>
      </c>
      <c r="AK8" s="88"/>
      <c r="AL8" s="88">
        <v>3.25</v>
      </c>
      <c r="AM8" s="88">
        <v>2</v>
      </c>
      <c r="AN8" s="98">
        <f>ROUNDUP(AJ8*AL8*AM8,1)</f>
        <v>34.5</v>
      </c>
      <c r="AO8" s="81"/>
      <c r="AP8" s="229"/>
      <c r="AQ8" s="25" t="s">
        <v>109</v>
      </c>
      <c r="AR8" s="25">
        <v>8.7119999999999997</v>
      </c>
      <c r="AS8" s="25"/>
      <c r="AT8" s="25">
        <v>3.25</v>
      </c>
      <c r="AU8" s="25">
        <v>2</v>
      </c>
      <c r="AV8" s="131">
        <f>ROUNDUP(AR8*AT8*AU8,1)</f>
        <v>56.7</v>
      </c>
      <c r="AW8" s="25"/>
      <c r="AX8" s="228"/>
      <c r="AY8" s="81" t="s">
        <v>110</v>
      </c>
      <c r="AZ8" s="87">
        <v>5.306</v>
      </c>
      <c r="BA8" s="88"/>
      <c r="BB8" s="88">
        <v>3.25</v>
      </c>
      <c r="BC8" s="88">
        <v>2</v>
      </c>
      <c r="BD8" s="98">
        <f>ROUNDUP(AZ8*BB8*BC8,1)</f>
        <v>34.5</v>
      </c>
      <c r="BE8" s="88"/>
      <c r="BF8" s="228"/>
      <c r="BG8" s="81" t="s">
        <v>110</v>
      </c>
      <c r="BH8" s="87">
        <v>5.306</v>
      </c>
      <c r="BI8" s="88"/>
      <c r="BJ8" s="88">
        <v>3.25</v>
      </c>
      <c r="BK8" s="88">
        <v>2</v>
      </c>
      <c r="BL8" s="97">
        <f>ROUNDUP(BH8*BJ8*BK8,1)</f>
        <v>34.5</v>
      </c>
      <c r="BM8" s="88"/>
      <c r="BN8" s="228"/>
      <c r="BO8" s="81" t="s">
        <v>110</v>
      </c>
      <c r="BP8" s="87">
        <v>5.306</v>
      </c>
      <c r="BQ8" s="88"/>
      <c r="BR8" s="88">
        <v>3.25</v>
      </c>
      <c r="BS8" s="88">
        <v>2</v>
      </c>
      <c r="BT8" s="98">
        <f>ROUNDUP(BP8*BR8*BS8,1)</f>
        <v>34.5</v>
      </c>
      <c r="BU8" s="88"/>
      <c r="BV8" s="102">
        <f t="shared" si="4"/>
        <v>30</v>
      </c>
      <c r="BW8" s="101">
        <f t="shared" si="5"/>
        <v>792.90000000000009</v>
      </c>
    </row>
    <row r="9" spans="1:75" ht="24.95" customHeight="1" x14ac:dyDescent="0.4">
      <c r="A9" s="214"/>
      <c r="B9" s="85" t="s">
        <v>111</v>
      </c>
      <c r="C9" s="88" t="s">
        <v>113</v>
      </c>
      <c r="D9" s="88" t="s">
        <v>115</v>
      </c>
      <c r="E9" s="88">
        <v>4.2000000000000003E-2</v>
      </c>
      <c r="F9" s="88">
        <v>250</v>
      </c>
      <c r="G9" s="98">
        <f>ROUNDUP(E9*F9,1)</f>
        <v>10.5</v>
      </c>
      <c r="H9" s="81" t="s">
        <v>187</v>
      </c>
      <c r="I9" s="81" t="s">
        <v>112</v>
      </c>
      <c r="J9" s="88" t="s">
        <v>113</v>
      </c>
      <c r="K9" s="88" t="s">
        <v>115</v>
      </c>
      <c r="L9" s="88">
        <v>4.2000000000000003E-2</v>
      </c>
      <c r="M9" s="88">
        <v>310</v>
      </c>
      <c r="N9" s="88">
        <f t="shared" si="0"/>
        <v>620</v>
      </c>
      <c r="O9" s="97">
        <f>ROUNDUP(L9*M9,1)</f>
        <v>13.1</v>
      </c>
      <c r="P9" s="81" t="s">
        <v>116</v>
      </c>
      <c r="Q9" s="81" t="s">
        <v>112</v>
      </c>
      <c r="R9" s="88" t="s">
        <v>113</v>
      </c>
      <c r="S9" s="88" t="s">
        <v>115</v>
      </c>
      <c r="T9" s="88">
        <v>4.2000000000000003E-2</v>
      </c>
      <c r="U9" s="268">
        <f t="shared" si="1"/>
        <v>26.2</v>
      </c>
      <c r="V9" s="88">
        <v>310</v>
      </c>
      <c r="W9" s="88">
        <f t="shared" si="2"/>
        <v>1860</v>
      </c>
      <c r="X9" s="98">
        <f>ROUNDUP(T9*V9,1)</f>
        <v>13.1</v>
      </c>
      <c r="Y9" s="81" t="s">
        <v>116</v>
      </c>
      <c r="Z9" s="81" t="s">
        <v>112</v>
      </c>
      <c r="AA9" s="88" t="s">
        <v>113</v>
      </c>
      <c r="AB9" s="88" t="s">
        <v>115</v>
      </c>
      <c r="AC9" s="88">
        <v>4.2000000000000003E-2</v>
      </c>
      <c r="AD9" s="270">
        <f t="shared" si="3"/>
        <v>78.599999999999994</v>
      </c>
      <c r="AE9" s="88">
        <v>250</v>
      </c>
      <c r="AF9" s="97">
        <f>ROUNDUP(AC9*AE9,1)</f>
        <v>10.5</v>
      </c>
      <c r="AG9" s="88" t="s">
        <v>187</v>
      </c>
      <c r="AH9" s="226"/>
      <c r="AI9" s="81" t="s">
        <v>112</v>
      </c>
      <c r="AJ9" s="88" t="s">
        <v>113</v>
      </c>
      <c r="AK9" s="88" t="s">
        <v>115</v>
      </c>
      <c r="AL9" s="88">
        <v>4.2000000000000003E-2</v>
      </c>
      <c r="AM9" s="88">
        <v>183</v>
      </c>
      <c r="AN9" s="98">
        <f>ROUNDUP(AL9*AM9,1)</f>
        <v>7.6999999999999993</v>
      </c>
      <c r="AO9" s="81" t="s">
        <v>193</v>
      </c>
      <c r="AP9" s="229"/>
      <c r="AQ9" s="25" t="s">
        <v>111</v>
      </c>
      <c r="AR9" s="25" t="s">
        <v>181</v>
      </c>
      <c r="AS9" s="25" t="s">
        <v>114</v>
      </c>
      <c r="AT9" s="25">
        <v>4.2000000000000003E-2</v>
      </c>
      <c r="AU9" s="25">
        <v>185</v>
      </c>
      <c r="AV9" s="131">
        <f>ROUNDUP(AT9*AU9,1)</f>
        <v>7.8</v>
      </c>
      <c r="AW9" s="25" t="s">
        <v>199</v>
      </c>
      <c r="AX9" s="228"/>
      <c r="AY9" s="81" t="s">
        <v>112</v>
      </c>
      <c r="AZ9" s="88" t="s">
        <v>113</v>
      </c>
      <c r="BA9" s="88" t="s">
        <v>115</v>
      </c>
      <c r="BB9" s="88">
        <v>4.2000000000000003E-2</v>
      </c>
      <c r="BC9" s="88">
        <v>54</v>
      </c>
      <c r="BD9" s="98">
        <f>ROUNDUP(BB9*BC9,1)</f>
        <v>2.3000000000000003</v>
      </c>
      <c r="BE9" s="88" t="s">
        <v>201</v>
      </c>
      <c r="BF9" s="228"/>
      <c r="BG9" s="81" t="s">
        <v>112</v>
      </c>
      <c r="BH9" s="88" t="s">
        <v>113</v>
      </c>
      <c r="BI9" s="88" t="s">
        <v>115</v>
      </c>
      <c r="BJ9" s="88">
        <v>4.2000000000000003E-2</v>
      </c>
      <c r="BK9" s="88">
        <v>246</v>
      </c>
      <c r="BL9" s="97">
        <f>ROUNDUP(BJ9*BK9,1)</f>
        <v>10.4</v>
      </c>
      <c r="BM9" s="88" t="s">
        <v>203</v>
      </c>
      <c r="BN9" s="228"/>
      <c r="BO9" s="81" t="s">
        <v>112</v>
      </c>
      <c r="BP9" s="88" t="s">
        <v>113</v>
      </c>
      <c r="BQ9" s="88" t="s">
        <v>115</v>
      </c>
      <c r="BR9" s="88">
        <v>4.2000000000000003E-2</v>
      </c>
      <c r="BS9" s="88">
        <v>54</v>
      </c>
      <c r="BT9" s="98">
        <f>ROUNDUP(BR9*BS9,1)</f>
        <v>2.3000000000000003</v>
      </c>
      <c r="BU9" s="88" t="s">
        <v>201</v>
      </c>
      <c r="BV9" s="102">
        <f t="shared" si="4"/>
        <v>3702</v>
      </c>
      <c r="BW9" s="101">
        <f t="shared" si="5"/>
        <v>156.30000000000004</v>
      </c>
    </row>
    <row r="10" spans="1:75" ht="24.95" hidden="1" customHeight="1" x14ac:dyDescent="0.4">
      <c r="A10" s="212" t="s">
        <v>117</v>
      </c>
      <c r="B10" s="85" t="s">
        <v>169</v>
      </c>
      <c r="C10" s="88">
        <v>7.3</v>
      </c>
      <c r="D10" s="88"/>
      <c r="E10" s="88">
        <v>20.7</v>
      </c>
      <c r="F10" s="88">
        <v>5</v>
      </c>
      <c r="G10" s="98">
        <f t="shared" ref="G10:G23" si="6">ROUNDUP(C10*E10*F10,1)</f>
        <v>755.6</v>
      </c>
      <c r="H10" s="81"/>
      <c r="I10" s="81" t="s">
        <v>119</v>
      </c>
      <c r="J10" s="88">
        <v>7.3</v>
      </c>
      <c r="K10" s="88"/>
      <c r="L10" s="88">
        <v>20.7</v>
      </c>
      <c r="M10" s="88">
        <v>6</v>
      </c>
      <c r="N10" s="88">
        <f t="shared" si="0"/>
        <v>12</v>
      </c>
      <c r="O10" s="97">
        <f t="shared" ref="O10:O23" si="7">ROUNDUP(J10*L10*M10,1)</f>
        <v>906.7</v>
      </c>
      <c r="P10" s="81"/>
      <c r="Q10" s="81" t="s">
        <v>119</v>
      </c>
      <c r="R10" s="88">
        <v>6.1</v>
      </c>
      <c r="S10" s="88"/>
      <c r="T10" s="88">
        <v>20.7</v>
      </c>
      <c r="U10" s="88">
        <f t="shared" si="1"/>
        <v>1813.4</v>
      </c>
      <c r="V10" s="88">
        <v>6</v>
      </c>
      <c r="W10" s="88">
        <f t="shared" si="2"/>
        <v>36</v>
      </c>
      <c r="X10" s="98">
        <f t="shared" ref="X10:X23" si="8">ROUNDUP(R10*T10*V10,1)</f>
        <v>757.7</v>
      </c>
      <c r="Y10" s="81"/>
      <c r="Z10" s="81" t="s">
        <v>119</v>
      </c>
      <c r="AA10" s="88">
        <v>7.3</v>
      </c>
      <c r="AB10" s="88"/>
      <c r="AC10" s="88">
        <v>20.7</v>
      </c>
      <c r="AD10" s="88">
        <f t="shared" si="3"/>
        <v>4546.2000000000007</v>
      </c>
      <c r="AE10" s="88">
        <v>5</v>
      </c>
      <c r="AF10" s="97">
        <f t="shared" ref="AF10:AF16" si="9">ROUNDUP(AA10*AC10*AE10,1)</f>
        <v>755.6</v>
      </c>
      <c r="AG10" s="88"/>
      <c r="AH10" s="228" t="s">
        <v>118</v>
      </c>
      <c r="AI10" s="25"/>
      <c r="AJ10" s="40"/>
      <c r="AK10" s="40"/>
      <c r="AL10" s="40"/>
      <c r="AM10" s="40"/>
      <c r="AN10" s="129"/>
      <c r="AO10" s="25"/>
      <c r="AP10" s="229" t="s">
        <v>117</v>
      </c>
      <c r="AQ10" s="25" t="s">
        <v>169</v>
      </c>
      <c r="AR10" s="25">
        <v>6.1</v>
      </c>
      <c r="AS10" s="25"/>
      <c r="AT10" s="25">
        <v>20.7</v>
      </c>
      <c r="AU10" s="25">
        <v>4</v>
      </c>
      <c r="AV10" s="131">
        <f t="shared" ref="AV10:AV16" si="10">ROUNDUP(AR10*AT10*AU10,1)</f>
        <v>505.1</v>
      </c>
      <c r="AW10" s="25"/>
      <c r="AX10" s="228" t="s">
        <v>118</v>
      </c>
      <c r="AY10" s="5"/>
      <c r="AZ10" s="39"/>
      <c r="BA10" s="39"/>
      <c r="BB10" s="39"/>
      <c r="BC10" s="39"/>
      <c r="BD10" s="99"/>
      <c r="BE10" s="39"/>
      <c r="BF10" s="86"/>
      <c r="BG10" s="81"/>
      <c r="BH10" s="88"/>
      <c r="BI10" s="88"/>
      <c r="BJ10" s="88"/>
      <c r="BK10" s="88"/>
      <c r="BL10" s="97"/>
      <c r="BM10" s="88"/>
      <c r="BN10" s="228" t="s">
        <v>118</v>
      </c>
      <c r="BO10" s="81"/>
      <c r="BP10" s="88"/>
      <c r="BQ10" s="88"/>
      <c r="BR10" s="88"/>
      <c r="BS10" s="88"/>
      <c r="BT10" s="98"/>
      <c r="BU10" s="88"/>
      <c r="BV10" s="102">
        <f t="shared" si="4"/>
        <v>62</v>
      </c>
      <c r="BW10" s="101">
        <f t="shared" si="5"/>
        <v>8375.9000000000015</v>
      </c>
    </row>
    <row r="11" spans="1:75" ht="24.95" hidden="1" customHeight="1" x14ac:dyDescent="0.4">
      <c r="A11" s="213"/>
      <c r="B11" s="85" t="s">
        <v>169</v>
      </c>
      <c r="C11" s="88">
        <v>6.5</v>
      </c>
      <c r="D11" s="88"/>
      <c r="E11" s="88">
        <v>20.7</v>
      </c>
      <c r="F11" s="88">
        <v>3</v>
      </c>
      <c r="G11" s="98">
        <f t="shared" si="6"/>
        <v>403.70000000000005</v>
      </c>
      <c r="H11" s="81"/>
      <c r="I11" s="81" t="s">
        <v>119</v>
      </c>
      <c r="J11" s="88">
        <v>6.5</v>
      </c>
      <c r="K11" s="88"/>
      <c r="L11" s="88">
        <v>20.7</v>
      </c>
      <c r="M11" s="88">
        <v>4</v>
      </c>
      <c r="N11" s="88">
        <f t="shared" si="0"/>
        <v>8</v>
      </c>
      <c r="O11" s="97">
        <f t="shared" si="7"/>
        <v>538.20000000000005</v>
      </c>
      <c r="P11" s="81"/>
      <c r="Q11" s="81" t="s">
        <v>119</v>
      </c>
      <c r="R11" s="88">
        <v>5.3</v>
      </c>
      <c r="S11" s="88"/>
      <c r="T11" s="88">
        <v>20.7</v>
      </c>
      <c r="U11" s="88">
        <f t="shared" si="1"/>
        <v>1076.4000000000001</v>
      </c>
      <c r="V11" s="88">
        <v>4</v>
      </c>
      <c r="W11" s="88">
        <f t="shared" si="2"/>
        <v>24</v>
      </c>
      <c r="X11" s="98">
        <f t="shared" si="8"/>
        <v>438.90000000000003</v>
      </c>
      <c r="Y11" s="81"/>
      <c r="Z11" s="81" t="s">
        <v>119</v>
      </c>
      <c r="AA11" s="88">
        <v>6.5</v>
      </c>
      <c r="AB11" s="88"/>
      <c r="AC11" s="88">
        <v>20.7</v>
      </c>
      <c r="AD11" s="88">
        <f t="shared" si="3"/>
        <v>2633.4</v>
      </c>
      <c r="AE11" s="88">
        <v>3</v>
      </c>
      <c r="AF11" s="97">
        <f t="shared" si="9"/>
        <v>403.70000000000005</v>
      </c>
      <c r="AG11" s="88"/>
      <c r="AH11" s="228"/>
      <c r="AI11" s="25"/>
      <c r="AJ11" s="40"/>
      <c r="AK11" s="40"/>
      <c r="AL11" s="40"/>
      <c r="AM11" s="40"/>
      <c r="AN11" s="129"/>
      <c r="AO11" s="25"/>
      <c r="AP11" s="229"/>
      <c r="AQ11" s="25" t="s">
        <v>169</v>
      </c>
      <c r="AR11" s="25">
        <v>5.3</v>
      </c>
      <c r="AS11" s="25"/>
      <c r="AT11" s="25">
        <v>20.7</v>
      </c>
      <c r="AU11" s="25">
        <v>2</v>
      </c>
      <c r="AV11" s="131">
        <f t="shared" si="10"/>
        <v>219.5</v>
      </c>
      <c r="AW11" s="25"/>
      <c r="AX11" s="228"/>
      <c r="AY11" s="5"/>
      <c r="AZ11" s="39"/>
      <c r="BA11" s="39"/>
      <c r="BB11" s="39"/>
      <c r="BC11" s="39"/>
      <c r="BD11" s="99"/>
      <c r="BE11" s="39"/>
      <c r="BF11" s="86"/>
      <c r="BG11" s="81"/>
      <c r="BH11" s="88"/>
      <c r="BI11" s="88"/>
      <c r="BJ11" s="88"/>
      <c r="BK11" s="88"/>
      <c r="BL11" s="97"/>
      <c r="BM11" s="88"/>
      <c r="BN11" s="228"/>
      <c r="BO11" s="81"/>
      <c r="BP11" s="88"/>
      <c r="BQ11" s="88"/>
      <c r="BR11" s="88"/>
      <c r="BS11" s="88"/>
      <c r="BT11" s="98"/>
      <c r="BU11" s="88"/>
      <c r="BV11" s="102">
        <f t="shared" si="4"/>
        <v>40</v>
      </c>
      <c r="BW11" s="101">
        <f t="shared" si="5"/>
        <v>4736.7</v>
      </c>
    </row>
    <row r="12" spans="1:75" ht="24.95" hidden="1" customHeight="1" x14ac:dyDescent="0.4">
      <c r="A12" s="213"/>
      <c r="B12" s="85" t="s">
        <v>169</v>
      </c>
      <c r="C12" s="88">
        <v>2.4630000000000001</v>
      </c>
      <c r="D12" s="88"/>
      <c r="E12" s="88">
        <v>20.7</v>
      </c>
      <c r="F12" s="88">
        <v>6</v>
      </c>
      <c r="G12" s="98">
        <f t="shared" si="6"/>
        <v>306</v>
      </c>
      <c r="H12" s="81"/>
      <c r="I12" s="81" t="s">
        <v>119</v>
      </c>
      <c r="J12" s="88">
        <v>2.4780000000000002</v>
      </c>
      <c r="K12" s="88"/>
      <c r="L12" s="88">
        <v>20.7</v>
      </c>
      <c r="M12" s="88">
        <v>6</v>
      </c>
      <c r="N12" s="88">
        <f t="shared" si="0"/>
        <v>12</v>
      </c>
      <c r="O12" s="97">
        <f t="shared" si="7"/>
        <v>307.8</v>
      </c>
      <c r="P12" s="81"/>
      <c r="Q12" s="81" t="s">
        <v>119</v>
      </c>
      <c r="R12" s="88">
        <v>2.4580000000000002</v>
      </c>
      <c r="S12" s="88"/>
      <c r="T12" s="88">
        <v>20.7</v>
      </c>
      <c r="U12" s="88">
        <f t="shared" si="1"/>
        <v>615.6</v>
      </c>
      <c r="V12" s="88">
        <v>6</v>
      </c>
      <c r="W12" s="88">
        <f t="shared" si="2"/>
        <v>36</v>
      </c>
      <c r="X12" s="98">
        <f t="shared" si="8"/>
        <v>305.3</v>
      </c>
      <c r="Y12" s="81"/>
      <c r="Z12" s="81" t="s">
        <v>119</v>
      </c>
      <c r="AA12" s="88">
        <v>2.4630000000000001</v>
      </c>
      <c r="AB12" s="88"/>
      <c r="AC12" s="88">
        <v>20.7</v>
      </c>
      <c r="AD12" s="88">
        <f t="shared" si="3"/>
        <v>1831.8000000000002</v>
      </c>
      <c r="AE12" s="88">
        <v>6</v>
      </c>
      <c r="AF12" s="97">
        <f t="shared" si="9"/>
        <v>306</v>
      </c>
      <c r="AG12" s="88"/>
      <c r="AH12" s="228"/>
      <c r="AI12" s="25"/>
      <c r="AJ12" s="40"/>
      <c r="AK12" s="40"/>
      <c r="AL12" s="40"/>
      <c r="AM12" s="40"/>
      <c r="AN12" s="129"/>
      <c r="AO12" s="25"/>
      <c r="AP12" s="229"/>
      <c r="AQ12" s="25" t="s">
        <v>169</v>
      </c>
      <c r="AR12" s="25">
        <v>2.4079999999999999</v>
      </c>
      <c r="AS12" s="25"/>
      <c r="AT12" s="25">
        <v>20.7</v>
      </c>
      <c r="AU12" s="25">
        <v>6</v>
      </c>
      <c r="AV12" s="131">
        <f t="shared" si="10"/>
        <v>299.10000000000002</v>
      </c>
      <c r="AW12" s="25"/>
      <c r="AX12" s="228"/>
      <c r="AY12" s="5"/>
      <c r="AZ12" s="39"/>
      <c r="BA12" s="39"/>
      <c r="BB12" s="39"/>
      <c r="BC12" s="39"/>
      <c r="BD12" s="99"/>
      <c r="BE12" s="39"/>
      <c r="BF12" s="228" t="s">
        <v>118</v>
      </c>
      <c r="BG12" s="81"/>
      <c r="BH12" s="88"/>
      <c r="BI12" s="88"/>
      <c r="BJ12" s="88"/>
      <c r="BK12" s="88"/>
      <c r="BL12" s="97"/>
      <c r="BM12" s="88"/>
      <c r="BN12" s="228"/>
      <c r="BO12" s="81"/>
      <c r="BP12" s="88"/>
      <c r="BQ12" s="88"/>
      <c r="BR12" s="88"/>
      <c r="BS12" s="88"/>
      <c r="BT12" s="98"/>
      <c r="BU12" s="88"/>
      <c r="BV12" s="102">
        <f t="shared" si="4"/>
        <v>66</v>
      </c>
      <c r="BW12" s="101">
        <f t="shared" si="5"/>
        <v>3358.5</v>
      </c>
    </row>
    <row r="13" spans="1:75" ht="24.95" hidden="1" customHeight="1" x14ac:dyDescent="0.4">
      <c r="A13" s="213"/>
      <c r="B13" s="85" t="s">
        <v>169</v>
      </c>
      <c r="C13" s="88">
        <v>2.4249999999999998</v>
      </c>
      <c r="D13" s="88"/>
      <c r="E13" s="88">
        <v>20.7</v>
      </c>
      <c r="F13" s="88">
        <v>6</v>
      </c>
      <c r="G13" s="98">
        <f t="shared" si="6"/>
        <v>301.20000000000005</v>
      </c>
      <c r="H13" s="81"/>
      <c r="I13" s="81" t="s">
        <v>119</v>
      </c>
      <c r="J13" s="88">
        <v>2.44</v>
      </c>
      <c r="K13" s="88"/>
      <c r="L13" s="88">
        <v>20.7</v>
      </c>
      <c r="M13" s="88">
        <v>9</v>
      </c>
      <c r="N13" s="88">
        <f t="shared" si="0"/>
        <v>18</v>
      </c>
      <c r="O13" s="97">
        <f t="shared" si="7"/>
        <v>454.6</v>
      </c>
      <c r="P13" s="81"/>
      <c r="Q13" s="81" t="s">
        <v>119</v>
      </c>
      <c r="R13" s="88">
        <v>2.42</v>
      </c>
      <c r="S13" s="88"/>
      <c r="T13" s="88">
        <v>20.7</v>
      </c>
      <c r="U13" s="88">
        <f t="shared" si="1"/>
        <v>909.2</v>
      </c>
      <c r="V13" s="88">
        <v>9</v>
      </c>
      <c r="W13" s="88">
        <f t="shared" si="2"/>
        <v>54</v>
      </c>
      <c r="X13" s="98">
        <f t="shared" si="8"/>
        <v>450.90000000000003</v>
      </c>
      <c r="Y13" s="81"/>
      <c r="Z13" s="81" t="s">
        <v>119</v>
      </c>
      <c r="AA13" s="88">
        <v>2.4249999999999998</v>
      </c>
      <c r="AB13" s="88"/>
      <c r="AC13" s="88">
        <v>20.7</v>
      </c>
      <c r="AD13" s="88">
        <f t="shared" si="3"/>
        <v>2705.4</v>
      </c>
      <c r="AE13" s="88">
        <v>6</v>
      </c>
      <c r="AF13" s="97">
        <f t="shared" si="9"/>
        <v>301.20000000000005</v>
      </c>
      <c r="AG13" s="88"/>
      <c r="AH13" s="228"/>
      <c r="AI13" s="25"/>
      <c r="AJ13" s="40"/>
      <c r="AK13" s="40"/>
      <c r="AL13" s="40"/>
      <c r="AM13" s="40"/>
      <c r="AN13" s="129"/>
      <c r="AO13" s="25"/>
      <c r="AP13" s="229"/>
      <c r="AQ13" s="25" t="s">
        <v>169</v>
      </c>
      <c r="AR13" s="25">
        <v>2.36</v>
      </c>
      <c r="AS13" s="25"/>
      <c r="AT13" s="25">
        <v>20.7</v>
      </c>
      <c r="AU13" s="25">
        <v>3</v>
      </c>
      <c r="AV13" s="131">
        <f t="shared" si="10"/>
        <v>146.6</v>
      </c>
      <c r="AW13" s="25"/>
      <c r="AX13" s="228"/>
      <c r="AY13" s="81"/>
      <c r="AZ13" s="88"/>
      <c r="BA13" s="88"/>
      <c r="BB13" s="88"/>
      <c r="BC13" s="88"/>
      <c r="BD13" s="98"/>
      <c r="BE13" s="88"/>
      <c r="BF13" s="228"/>
      <c r="BG13" s="81"/>
      <c r="BH13" s="88"/>
      <c r="BI13" s="88"/>
      <c r="BJ13" s="88"/>
      <c r="BK13" s="88"/>
      <c r="BL13" s="97"/>
      <c r="BM13" s="88"/>
      <c r="BN13" s="228"/>
      <c r="BO13" s="81"/>
      <c r="BP13" s="88"/>
      <c r="BQ13" s="88"/>
      <c r="BR13" s="88"/>
      <c r="BS13" s="88"/>
      <c r="BT13" s="98"/>
      <c r="BU13" s="88"/>
      <c r="BV13" s="102">
        <f t="shared" si="4"/>
        <v>87</v>
      </c>
      <c r="BW13" s="101">
        <f t="shared" si="5"/>
        <v>4363.6000000000004</v>
      </c>
    </row>
    <row r="14" spans="1:75" ht="24.95" hidden="1" customHeight="1" x14ac:dyDescent="0.4">
      <c r="A14" s="213"/>
      <c r="B14" s="85" t="s">
        <v>169</v>
      </c>
      <c r="C14" s="88">
        <v>1.3129999999999999</v>
      </c>
      <c r="D14" s="88"/>
      <c r="E14" s="88">
        <v>20.7</v>
      </c>
      <c r="F14" s="88">
        <v>6</v>
      </c>
      <c r="G14" s="98">
        <f t="shared" si="6"/>
        <v>163.1</v>
      </c>
      <c r="H14" s="81"/>
      <c r="I14" s="81" t="s">
        <v>119</v>
      </c>
      <c r="J14" s="88">
        <v>1.3129999999999999</v>
      </c>
      <c r="K14" s="88"/>
      <c r="L14" s="88">
        <v>20.7</v>
      </c>
      <c r="M14" s="88">
        <v>8</v>
      </c>
      <c r="N14" s="88">
        <f t="shared" si="0"/>
        <v>16</v>
      </c>
      <c r="O14" s="97">
        <f t="shared" si="7"/>
        <v>217.5</v>
      </c>
      <c r="P14" s="81"/>
      <c r="Q14" s="81" t="s">
        <v>119</v>
      </c>
      <c r="R14" s="88">
        <v>1.3129999999999999</v>
      </c>
      <c r="S14" s="88"/>
      <c r="T14" s="88">
        <v>20.7</v>
      </c>
      <c r="U14" s="88">
        <f t="shared" si="1"/>
        <v>435</v>
      </c>
      <c r="V14" s="88">
        <v>8</v>
      </c>
      <c r="W14" s="88">
        <f t="shared" si="2"/>
        <v>48</v>
      </c>
      <c r="X14" s="98">
        <f t="shared" si="8"/>
        <v>217.5</v>
      </c>
      <c r="Y14" s="81"/>
      <c r="Z14" s="81" t="s">
        <v>119</v>
      </c>
      <c r="AA14" s="88">
        <v>1.3129999999999999</v>
      </c>
      <c r="AB14" s="88"/>
      <c r="AC14" s="88">
        <v>20.7</v>
      </c>
      <c r="AD14" s="88">
        <f t="shared" si="3"/>
        <v>1305</v>
      </c>
      <c r="AE14" s="88">
        <v>6</v>
      </c>
      <c r="AF14" s="97">
        <f t="shared" si="9"/>
        <v>163.1</v>
      </c>
      <c r="AG14" s="88"/>
      <c r="AH14" s="228"/>
      <c r="AI14" s="25"/>
      <c r="AJ14" s="40"/>
      <c r="AK14" s="40"/>
      <c r="AL14" s="40"/>
      <c r="AM14" s="40"/>
      <c r="AN14" s="129"/>
      <c r="AO14" s="25"/>
      <c r="AP14" s="229"/>
      <c r="AQ14" s="25" t="s">
        <v>169</v>
      </c>
      <c r="AR14" s="25">
        <v>1.3129999999999999</v>
      </c>
      <c r="AS14" s="25"/>
      <c r="AT14" s="25">
        <v>20.7</v>
      </c>
      <c r="AU14" s="25">
        <v>4</v>
      </c>
      <c r="AV14" s="131">
        <f t="shared" si="10"/>
        <v>108.8</v>
      </c>
      <c r="AW14" s="25"/>
      <c r="AX14" s="228"/>
      <c r="AY14" s="81"/>
      <c r="AZ14" s="88"/>
      <c r="BA14" s="88"/>
      <c r="BB14" s="88"/>
      <c r="BC14" s="88"/>
      <c r="BD14" s="98"/>
      <c r="BE14" s="88"/>
      <c r="BF14" s="228"/>
      <c r="BG14" s="81"/>
      <c r="BH14" s="88"/>
      <c r="BI14" s="88"/>
      <c r="BJ14" s="88"/>
      <c r="BK14" s="88"/>
      <c r="BL14" s="97"/>
      <c r="BM14" s="88"/>
      <c r="BN14" s="228"/>
      <c r="BO14" s="81"/>
      <c r="BP14" s="88"/>
      <c r="BQ14" s="88"/>
      <c r="BR14" s="88"/>
      <c r="BS14" s="88"/>
      <c r="BT14" s="98"/>
      <c r="BU14" s="88"/>
      <c r="BV14" s="102">
        <f t="shared" si="4"/>
        <v>80</v>
      </c>
      <c r="BW14" s="101">
        <f t="shared" si="5"/>
        <v>2175</v>
      </c>
    </row>
    <row r="15" spans="1:75" ht="24.95" hidden="1" customHeight="1" x14ac:dyDescent="0.4">
      <c r="A15" s="213"/>
      <c r="B15" s="85" t="s">
        <v>169</v>
      </c>
      <c r="C15" s="88">
        <v>0.96299999999999997</v>
      </c>
      <c r="D15" s="88"/>
      <c r="E15" s="88">
        <v>20.7</v>
      </c>
      <c r="F15" s="88">
        <v>4</v>
      </c>
      <c r="G15" s="98">
        <f t="shared" si="6"/>
        <v>79.8</v>
      </c>
      <c r="H15" s="81"/>
      <c r="I15" s="81" t="s">
        <v>119</v>
      </c>
      <c r="J15" s="88">
        <v>0.96299999999999997</v>
      </c>
      <c r="K15" s="88"/>
      <c r="L15" s="88">
        <v>20.7</v>
      </c>
      <c r="M15" s="88">
        <v>4</v>
      </c>
      <c r="N15" s="88">
        <f t="shared" si="0"/>
        <v>8</v>
      </c>
      <c r="O15" s="97">
        <f t="shared" si="7"/>
        <v>79.8</v>
      </c>
      <c r="P15" s="81"/>
      <c r="Q15" s="81" t="s">
        <v>119</v>
      </c>
      <c r="R15" s="88">
        <v>0.96299999999999997</v>
      </c>
      <c r="S15" s="88"/>
      <c r="T15" s="88">
        <v>20.7</v>
      </c>
      <c r="U15" s="88">
        <f t="shared" si="1"/>
        <v>159.6</v>
      </c>
      <c r="V15" s="88">
        <v>4</v>
      </c>
      <c r="W15" s="88">
        <f t="shared" si="2"/>
        <v>24</v>
      </c>
      <c r="X15" s="98">
        <f t="shared" si="8"/>
        <v>79.8</v>
      </c>
      <c r="Y15" s="81"/>
      <c r="Z15" s="81" t="s">
        <v>119</v>
      </c>
      <c r="AA15" s="88">
        <v>0.96299999999999997</v>
      </c>
      <c r="AB15" s="88"/>
      <c r="AC15" s="88">
        <v>20.7</v>
      </c>
      <c r="AD15" s="88">
        <f t="shared" si="3"/>
        <v>478.79999999999995</v>
      </c>
      <c r="AE15" s="88">
        <v>4</v>
      </c>
      <c r="AF15" s="97">
        <f t="shared" si="9"/>
        <v>79.8</v>
      </c>
      <c r="AG15" s="88"/>
      <c r="AH15" s="228"/>
      <c r="AI15" s="25"/>
      <c r="AJ15" s="40"/>
      <c r="AK15" s="40"/>
      <c r="AL15" s="40"/>
      <c r="AM15" s="40"/>
      <c r="AN15" s="129"/>
      <c r="AO15" s="25"/>
      <c r="AP15" s="229"/>
      <c r="AQ15" s="25" t="s">
        <v>169</v>
      </c>
      <c r="AR15" s="25">
        <v>0.96299999999999997</v>
      </c>
      <c r="AS15" s="25"/>
      <c r="AT15" s="25">
        <v>20.7</v>
      </c>
      <c r="AU15" s="25">
        <v>4</v>
      </c>
      <c r="AV15" s="131">
        <f t="shared" si="10"/>
        <v>79.8</v>
      </c>
      <c r="AW15" s="25"/>
      <c r="AX15" s="228"/>
      <c r="AY15" s="81"/>
      <c r="AZ15" s="88"/>
      <c r="BA15" s="88"/>
      <c r="BB15" s="88"/>
      <c r="BC15" s="88"/>
      <c r="BD15" s="98"/>
      <c r="BE15" s="88"/>
      <c r="BF15" s="228"/>
      <c r="BG15" s="81"/>
      <c r="BH15" s="88"/>
      <c r="BI15" s="88"/>
      <c r="BJ15" s="88"/>
      <c r="BK15" s="88"/>
      <c r="BL15" s="97"/>
      <c r="BM15" s="88"/>
      <c r="BN15" s="228"/>
      <c r="BO15" s="81"/>
      <c r="BP15" s="88"/>
      <c r="BQ15" s="88"/>
      <c r="BR15" s="88"/>
      <c r="BS15" s="88"/>
      <c r="BT15" s="98"/>
      <c r="BU15" s="88"/>
      <c r="BV15" s="102">
        <f t="shared" si="4"/>
        <v>44</v>
      </c>
      <c r="BW15" s="101">
        <f t="shared" si="5"/>
        <v>877.79999999999984</v>
      </c>
    </row>
    <row r="16" spans="1:75" ht="24.95" hidden="1" customHeight="1" x14ac:dyDescent="0.4">
      <c r="A16" s="213"/>
      <c r="B16" s="85" t="s">
        <v>169</v>
      </c>
      <c r="C16" s="88">
        <v>0.91300000000000003</v>
      </c>
      <c r="D16" s="88"/>
      <c r="E16" s="88">
        <v>20.7</v>
      </c>
      <c r="F16" s="88">
        <v>6</v>
      </c>
      <c r="G16" s="98">
        <f t="shared" si="6"/>
        <v>113.39999999999999</v>
      </c>
      <c r="H16" s="81"/>
      <c r="I16" s="81" t="s">
        <v>119</v>
      </c>
      <c r="J16" s="88">
        <v>0.91300000000000003</v>
      </c>
      <c r="K16" s="88"/>
      <c r="L16" s="88">
        <v>20.7</v>
      </c>
      <c r="M16" s="88">
        <v>8</v>
      </c>
      <c r="N16" s="88">
        <f t="shared" si="0"/>
        <v>16</v>
      </c>
      <c r="O16" s="97">
        <f t="shared" si="7"/>
        <v>151.19999999999999</v>
      </c>
      <c r="P16" s="81"/>
      <c r="Q16" s="81" t="s">
        <v>119</v>
      </c>
      <c r="R16" s="88">
        <v>0.91300000000000003</v>
      </c>
      <c r="S16" s="88"/>
      <c r="T16" s="88">
        <v>20.7</v>
      </c>
      <c r="U16" s="88">
        <f t="shared" si="1"/>
        <v>302.39999999999998</v>
      </c>
      <c r="V16" s="88">
        <v>8</v>
      </c>
      <c r="W16" s="88">
        <f t="shared" si="2"/>
        <v>48</v>
      </c>
      <c r="X16" s="98">
        <f t="shared" si="8"/>
        <v>151.19999999999999</v>
      </c>
      <c r="Y16" s="81"/>
      <c r="Z16" s="81" t="s">
        <v>119</v>
      </c>
      <c r="AA16" s="88">
        <v>0.91300000000000003</v>
      </c>
      <c r="AB16" s="88"/>
      <c r="AC16" s="88">
        <v>20.7</v>
      </c>
      <c r="AD16" s="88">
        <f t="shared" si="3"/>
        <v>907.19999999999993</v>
      </c>
      <c r="AE16" s="88">
        <v>6</v>
      </c>
      <c r="AF16" s="97">
        <f t="shared" si="9"/>
        <v>113.39999999999999</v>
      </c>
      <c r="AG16" s="88"/>
      <c r="AH16" s="228"/>
      <c r="AI16" s="25"/>
      <c r="AJ16" s="40"/>
      <c r="AK16" s="40"/>
      <c r="AL16" s="40"/>
      <c r="AM16" s="40"/>
      <c r="AN16" s="129"/>
      <c r="AO16" s="25"/>
      <c r="AP16" s="229"/>
      <c r="AQ16" s="25" t="s">
        <v>169</v>
      </c>
      <c r="AR16" s="25">
        <v>0.91300000000000003</v>
      </c>
      <c r="AS16" s="25"/>
      <c r="AT16" s="25">
        <v>20.7</v>
      </c>
      <c r="AU16" s="25">
        <v>4</v>
      </c>
      <c r="AV16" s="131">
        <f t="shared" si="10"/>
        <v>75.599999999999994</v>
      </c>
      <c r="AW16" s="25"/>
      <c r="AX16" s="228"/>
      <c r="AY16" s="81"/>
      <c r="AZ16" s="88"/>
      <c r="BA16" s="88"/>
      <c r="BB16" s="88"/>
      <c r="BC16" s="88"/>
      <c r="BD16" s="98"/>
      <c r="BE16" s="88"/>
      <c r="BF16" s="228"/>
      <c r="BG16" s="81"/>
      <c r="BH16" s="88"/>
      <c r="BI16" s="88"/>
      <c r="BJ16" s="88"/>
      <c r="BK16" s="88"/>
      <c r="BL16" s="97"/>
      <c r="BM16" s="88"/>
      <c r="BN16" s="228"/>
      <c r="BO16" s="81"/>
      <c r="BP16" s="88"/>
      <c r="BQ16" s="88"/>
      <c r="BR16" s="88"/>
      <c r="BS16" s="88"/>
      <c r="BT16" s="98"/>
      <c r="BU16" s="88"/>
      <c r="BV16" s="102">
        <f t="shared" si="4"/>
        <v>80</v>
      </c>
      <c r="BW16" s="101">
        <f t="shared" si="5"/>
        <v>1512</v>
      </c>
    </row>
    <row r="17" spans="1:75" ht="24.95" hidden="1" customHeight="1" x14ac:dyDescent="0.4">
      <c r="A17" s="213"/>
      <c r="B17" s="90" t="s">
        <v>194</v>
      </c>
      <c r="C17" s="88">
        <v>2.4380000000000002</v>
      </c>
      <c r="D17" s="88"/>
      <c r="E17" s="88"/>
      <c r="F17" s="88"/>
      <c r="G17" s="98"/>
      <c r="H17" s="81"/>
      <c r="I17" s="81"/>
      <c r="J17" s="88"/>
      <c r="K17" s="88"/>
      <c r="L17" s="88"/>
      <c r="M17" s="88"/>
      <c r="N17" s="88">
        <f t="shared" si="0"/>
        <v>0</v>
      </c>
      <c r="O17" s="97"/>
      <c r="P17" s="81"/>
      <c r="Q17" s="81"/>
      <c r="R17" s="88"/>
      <c r="S17" s="88"/>
      <c r="T17" s="88"/>
      <c r="U17" s="88">
        <f t="shared" si="1"/>
        <v>0</v>
      </c>
      <c r="V17" s="88"/>
      <c r="W17" s="88">
        <f t="shared" si="2"/>
        <v>0</v>
      </c>
      <c r="X17" s="98"/>
      <c r="Y17" s="81"/>
      <c r="Z17" s="81"/>
      <c r="AA17" s="88"/>
      <c r="AB17" s="88"/>
      <c r="AC17" s="88"/>
      <c r="AD17" s="88">
        <f t="shared" si="3"/>
        <v>0</v>
      </c>
      <c r="AE17" s="88"/>
      <c r="AF17" s="97"/>
      <c r="AG17" s="88"/>
      <c r="AH17" s="228"/>
      <c r="AI17" s="81" t="s">
        <v>194</v>
      </c>
      <c r="AJ17" s="88">
        <v>2.4380000000000002</v>
      </c>
      <c r="AK17" s="88"/>
      <c r="AL17" s="88">
        <v>18.899999999999999</v>
      </c>
      <c r="AM17" s="88">
        <v>4</v>
      </c>
      <c r="AN17" s="98">
        <f>ROUNDUP(AJ17*AL17*AM17,1)</f>
        <v>184.4</v>
      </c>
      <c r="AO17" s="81"/>
      <c r="AP17" s="229"/>
      <c r="AQ17" s="25"/>
      <c r="AR17" s="25"/>
      <c r="AS17" s="25"/>
      <c r="AT17" s="25"/>
      <c r="AU17" s="25"/>
      <c r="AV17" s="132"/>
      <c r="AW17" s="25"/>
      <c r="AX17" s="228"/>
      <c r="AY17" s="81" t="s">
        <v>194</v>
      </c>
      <c r="AZ17" s="88">
        <v>2.0379999999999998</v>
      </c>
      <c r="BA17" s="88"/>
      <c r="BB17" s="88">
        <v>18.899999999999999</v>
      </c>
      <c r="BC17" s="88">
        <v>2</v>
      </c>
      <c r="BD17" s="98">
        <f>ROUNDUP(AZ17*BB17*BC17,1)</f>
        <v>77.099999999999994</v>
      </c>
      <c r="BE17" s="88"/>
      <c r="BF17" s="228"/>
      <c r="BG17" s="81" t="s">
        <v>194</v>
      </c>
      <c r="BH17" s="88">
        <v>2.3580000000000001</v>
      </c>
      <c r="BI17" s="88"/>
      <c r="BJ17" s="88">
        <v>18.899999999999999</v>
      </c>
      <c r="BK17" s="88">
        <v>4</v>
      </c>
      <c r="BL17" s="97">
        <f t="shared" ref="BL17:BL27" si="11">ROUNDUP(BH17*BJ17*BK17,1)</f>
        <v>178.29999999999998</v>
      </c>
      <c r="BM17" s="88"/>
      <c r="BN17" s="228"/>
      <c r="BO17" s="81" t="s">
        <v>194</v>
      </c>
      <c r="BP17" s="88">
        <v>2.0379999999999998</v>
      </c>
      <c r="BQ17" s="88"/>
      <c r="BR17" s="88">
        <v>18.899999999999999</v>
      </c>
      <c r="BS17" s="88">
        <v>2</v>
      </c>
      <c r="BT17" s="98">
        <f t="shared" ref="BT17:BT27" si="12">ROUNDUP(BP17*BR17*BS17,1)</f>
        <v>77.099999999999994</v>
      </c>
      <c r="BU17" s="88"/>
      <c r="BV17" s="102">
        <f t="shared" si="4"/>
        <v>12</v>
      </c>
      <c r="BW17" s="101">
        <f t="shared" si="5"/>
        <v>516.9</v>
      </c>
    </row>
    <row r="18" spans="1:75" ht="24.95" hidden="1" customHeight="1" x14ac:dyDescent="0.4">
      <c r="A18" s="213"/>
      <c r="B18" s="90" t="s">
        <v>194</v>
      </c>
      <c r="C18" s="88">
        <v>2.4</v>
      </c>
      <c r="D18" s="88"/>
      <c r="E18" s="88"/>
      <c r="F18" s="88"/>
      <c r="G18" s="98"/>
      <c r="H18" s="81"/>
      <c r="I18" s="81"/>
      <c r="J18" s="88"/>
      <c r="K18" s="88"/>
      <c r="L18" s="88"/>
      <c r="M18" s="88"/>
      <c r="N18" s="88">
        <f t="shared" si="0"/>
        <v>0</v>
      </c>
      <c r="O18" s="97"/>
      <c r="P18" s="81"/>
      <c r="Q18" s="81"/>
      <c r="R18" s="88"/>
      <c r="S18" s="88"/>
      <c r="T18" s="88"/>
      <c r="U18" s="88">
        <f t="shared" si="1"/>
        <v>0</v>
      </c>
      <c r="V18" s="88"/>
      <c r="W18" s="88">
        <f t="shared" si="2"/>
        <v>0</v>
      </c>
      <c r="X18" s="98"/>
      <c r="Y18" s="81"/>
      <c r="Z18" s="81"/>
      <c r="AA18" s="88"/>
      <c r="AB18" s="88"/>
      <c r="AC18" s="88"/>
      <c r="AD18" s="88">
        <f t="shared" si="3"/>
        <v>0</v>
      </c>
      <c r="AE18" s="88"/>
      <c r="AF18" s="97"/>
      <c r="AG18" s="88"/>
      <c r="AH18" s="228"/>
      <c r="AI18" s="81" t="s">
        <v>194</v>
      </c>
      <c r="AJ18" s="88">
        <v>2.4</v>
      </c>
      <c r="AK18" s="88"/>
      <c r="AL18" s="88">
        <v>18.899999999999999</v>
      </c>
      <c r="AM18" s="88">
        <v>6</v>
      </c>
      <c r="AN18" s="98">
        <f>ROUNDUP(AJ18*AL18*AM18,1)</f>
        <v>272.20000000000005</v>
      </c>
      <c r="AO18" s="81"/>
      <c r="AP18" s="229"/>
      <c r="AQ18" s="25"/>
      <c r="AR18" s="25"/>
      <c r="AS18" s="25"/>
      <c r="AT18" s="25"/>
      <c r="AU18" s="25"/>
      <c r="AV18" s="132"/>
      <c r="AW18" s="25"/>
      <c r="AX18" s="228"/>
      <c r="AY18" s="81" t="s">
        <v>194</v>
      </c>
      <c r="AZ18" s="88">
        <v>1.488</v>
      </c>
      <c r="BA18" s="88"/>
      <c r="BB18" s="88">
        <v>18.899999999999999</v>
      </c>
      <c r="BC18" s="88">
        <v>2</v>
      </c>
      <c r="BD18" s="98">
        <f>ROUNDUP(AZ18*BB18*BC18,1)</f>
        <v>56.300000000000004</v>
      </c>
      <c r="BE18" s="88"/>
      <c r="BF18" s="228"/>
      <c r="BG18" s="81" t="s">
        <v>194</v>
      </c>
      <c r="BH18" s="88">
        <v>2.3199999999999998</v>
      </c>
      <c r="BI18" s="88"/>
      <c r="BJ18" s="88">
        <v>18.899999999999999</v>
      </c>
      <c r="BK18" s="88">
        <v>10</v>
      </c>
      <c r="BL18" s="97">
        <f t="shared" si="11"/>
        <v>438.5</v>
      </c>
      <c r="BM18" s="88"/>
      <c r="BN18" s="228"/>
      <c r="BO18" s="81" t="s">
        <v>194</v>
      </c>
      <c r="BP18" s="88">
        <v>1.488</v>
      </c>
      <c r="BQ18" s="88"/>
      <c r="BR18" s="88">
        <v>18.899999999999999</v>
      </c>
      <c r="BS18" s="88">
        <v>2</v>
      </c>
      <c r="BT18" s="98">
        <f t="shared" si="12"/>
        <v>56.300000000000004</v>
      </c>
      <c r="BU18" s="88"/>
      <c r="BV18" s="102">
        <f t="shared" si="4"/>
        <v>20</v>
      </c>
      <c r="BW18" s="101">
        <f t="shared" si="5"/>
        <v>823.3</v>
      </c>
    </row>
    <row r="19" spans="1:75" ht="24.95" customHeight="1" x14ac:dyDescent="0.4">
      <c r="A19" s="213"/>
      <c r="B19" s="144" t="s">
        <v>207</v>
      </c>
      <c r="C19" s="95"/>
      <c r="D19" s="95"/>
      <c r="E19" s="148"/>
      <c r="F19" s="148">
        <f>SUM(F10:F18)</f>
        <v>36</v>
      </c>
      <c r="G19" s="149">
        <f>SUM(G10:G18)</f>
        <v>2122.8000000000002</v>
      </c>
      <c r="H19" s="81"/>
      <c r="I19" s="81"/>
      <c r="J19" s="88"/>
      <c r="K19" s="88"/>
      <c r="L19" s="88"/>
      <c r="M19" s="148">
        <f>SUM(M10:M18)</f>
        <v>45</v>
      </c>
      <c r="N19" s="148">
        <f t="shared" si="0"/>
        <v>90</v>
      </c>
      <c r="O19" s="149">
        <f>SUM(O10:O18)</f>
        <v>2655.8</v>
      </c>
      <c r="P19" s="81"/>
      <c r="Q19" s="81"/>
      <c r="R19" s="88"/>
      <c r="S19" s="88"/>
      <c r="T19" s="88"/>
      <c r="U19" s="88">
        <f t="shared" si="1"/>
        <v>5311.6</v>
      </c>
      <c r="V19" s="148">
        <f>SUM(V10:V18)</f>
        <v>45</v>
      </c>
      <c r="W19" s="148">
        <f t="shared" si="2"/>
        <v>270</v>
      </c>
      <c r="X19" s="149">
        <f>SUM(X10:X18)</f>
        <v>2401.3000000000002</v>
      </c>
      <c r="Y19" s="81"/>
      <c r="Z19" s="81"/>
      <c r="AA19" s="88"/>
      <c r="AB19" s="88"/>
      <c r="AC19" s="88"/>
      <c r="AD19" s="88">
        <f t="shared" si="3"/>
        <v>14407.800000000001</v>
      </c>
      <c r="AE19" s="148">
        <f>SUM(AE10:AE18)</f>
        <v>36</v>
      </c>
      <c r="AF19" s="149">
        <f>SUM(AF10:AF18)</f>
        <v>2122.8000000000002</v>
      </c>
      <c r="AG19" s="88"/>
      <c r="AH19" s="228"/>
      <c r="AI19" s="81"/>
      <c r="AJ19" s="88"/>
      <c r="AK19" s="88"/>
      <c r="AL19" s="88"/>
      <c r="AM19" s="148">
        <f>SUM(AM10:AM18)</f>
        <v>10</v>
      </c>
      <c r="AN19" s="149">
        <f>SUM(AN10:AN18)</f>
        <v>456.6</v>
      </c>
      <c r="AO19" s="81"/>
      <c r="AP19" s="229"/>
      <c r="AQ19" s="25"/>
      <c r="AR19" s="25"/>
      <c r="AS19" s="25"/>
      <c r="AT19" s="25"/>
      <c r="AU19" s="150">
        <f>SUM(AU10:AU18)</f>
        <v>27</v>
      </c>
      <c r="AV19" s="151">
        <f>SUM(AV10:AV18)</f>
        <v>1434.4999999999998</v>
      </c>
      <c r="AW19" s="25"/>
      <c r="AX19" s="228"/>
      <c r="AY19" s="81"/>
      <c r="AZ19" s="88"/>
      <c r="BA19" s="88"/>
      <c r="BB19" s="88"/>
      <c r="BC19" s="148">
        <f>SUM(BC10:BC18)</f>
        <v>4</v>
      </c>
      <c r="BD19" s="149">
        <f>SUM(BD10:BD18)</f>
        <v>133.4</v>
      </c>
      <c r="BE19" s="88"/>
      <c r="BF19" s="228"/>
      <c r="BG19" s="81"/>
      <c r="BH19" s="88"/>
      <c r="BI19" s="88"/>
      <c r="BJ19" s="88"/>
      <c r="BK19" s="148">
        <f>SUM(BK10:BK18)</f>
        <v>14</v>
      </c>
      <c r="BL19" s="149">
        <f>SUM(BL10:BL18)</f>
        <v>616.79999999999995</v>
      </c>
      <c r="BM19" s="88"/>
      <c r="BN19" s="228"/>
      <c r="BO19" s="81"/>
      <c r="BP19" s="88"/>
      <c r="BQ19" s="88"/>
      <c r="BR19" s="88"/>
      <c r="BS19" s="148">
        <f>SUM(BS10:BS18)</f>
        <v>4</v>
      </c>
      <c r="BT19" s="149">
        <f>SUM(BT10:BT18)</f>
        <v>133.4</v>
      </c>
      <c r="BU19" s="88"/>
      <c r="BV19" s="158">
        <f t="shared" si="4"/>
        <v>491</v>
      </c>
      <c r="BW19" s="159">
        <f t="shared" si="5"/>
        <v>26739.7</v>
      </c>
    </row>
    <row r="20" spans="1:75" ht="24.95" hidden="1" customHeight="1" x14ac:dyDescent="0.4">
      <c r="A20" s="213"/>
      <c r="B20" s="85" t="s">
        <v>170</v>
      </c>
      <c r="C20" s="88">
        <v>0.03</v>
      </c>
      <c r="D20" s="88"/>
      <c r="E20" s="88"/>
      <c r="F20" s="88">
        <v>16</v>
      </c>
      <c r="G20" s="98">
        <f t="shared" si="6"/>
        <v>0</v>
      </c>
      <c r="H20" s="81" t="s">
        <v>121</v>
      </c>
      <c r="I20" s="81" t="s">
        <v>120</v>
      </c>
      <c r="J20" s="88">
        <v>0.03</v>
      </c>
      <c r="K20" s="88"/>
      <c r="L20" s="88">
        <v>47.1</v>
      </c>
      <c r="M20" s="88">
        <v>16</v>
      </c>
      <c r="N20" s="148">
        <f t="shared" si="0"/>
        <v>32</v>
      </c>
      <c r="O20" s="97">
        <f t="shared" si="7"/>
        <v>22.700000000000003</v>
      </c>
      <c r="P20" s="81" t="s">
        <v>121</v>
      </c>
      <c r="Q20" s="81" t="s">
        <v>120</v>
      </c>
      <c r="R20" s="88">
        <v>0.03</v>
      </c>
      <c r="S20" s="88"/>
      <c r="T20" s="88">
        <v>47.1</v>
      </c>
      <c r="U20" s="88">
        <f t="shared" si="1"/>
        <v>45.400000000000006</v>
      </c>
      <c r="V20" s="88">
        <v>16</v>
      </c>
      <c r="W20" s="148">
        <f t="shared" si="2"/>
        <v>96</v>
      </c>
      <c r="X20" s="98">
        <f t="shared" si="8"/>
        <v>22.700000000000003</v>
      </c>
      <c r="Y20" s="81" t="s">
        <v>121</v>
      </c>
      <c r="Z20" s="81" t="s">
        <v>120</v>
      </c>
      <c r="AA20" s="88">
        <v>0.03</v>
      </c>
      <c r="AB20" s="88"/>
      <c r="AC20" s="88">
        <v>47.1</v>
      </c>
      <c r="AD20" s="88">
        <f t="shared" si="3"/>
        <v>136.20000000000002</v>
      </c>
      <c r="AE20" s="88">
        <v>16</v>
      </c>
      <c r="AF20" s="97">
        <f>ROUNDUP(AA20*AC20*AE20,1)</f>
        <v>22.700000000000003</v>
      </c>
      <c r="AG20" s="88" t="s">
        <v>121</v>
      </c>
      <c r="AH20" s="228"/>
      <c r="AI20" s="81" t="s">
        <v>120</v>
      </c>
      <c r="AJ20" s="88">
        <v>0.03</v>
      </c>
      <c r="AK20" s="88"/>
      <c r="AL20" s="88">
        <v>47.1</v>
      </c>
      <c r="AM20" s="88">
        <v>4</v>
      </c>
      <c r="AN20" s="98">
        <f>ROUNDUP(AJ20*AL20*AM20,1)</f>
        <v>5.6999999999999993</v>
      </c>
      <c r="AO20" s="81"/>
      <c r="AP20" s="229"/>
      <c r="AQ20" s="25" t="s">
        <v>170</v>
      </c>
      <c r="AR20" s="25">
        <v>0.03</v>
      </c>
      <c r="AS20" s="25"/>
      <c r="AT20" s="25">
        <v>47.1</v>
      </c>
      <c r="AU20" s="25">
        <v>16</v>
      </c>
      <c r="AV20" s="131">
        <f t="shared" ref="AV20:AV23" si="13">ROUNDUP(AR20*AT20*AU20,1)</f>
        <v>22.700000000000003</v>
      </c>
      <c r="AW20" s="25" t="s">
        <v>182</v>
      </c>
      <c r="AX20" s="228"/>
      <c r="AY20" s="81" t="s">
        <v>120</v>
      </c>
      <c r="AZ20" s="88">
        <v>0.03</v>
      </c>
      <c r="BA20" s="88"/>
      <c r="BB20" s="88">
        <v>47.1</v>
      </c>
      <c r="BC20" s="88">
        <v>4</v>
      </c>
      <c r="BD20" s="98">
        <f>ROUNDUP(AZ20*BB20*BC20,1)</f>
        <v>5.6999999999999993</v>
      </c>
      <c r="BE20" s="88"/>
      <c r="BF20" s="228"/>
      <c r="BG20" s="81" t="s">
        <v>120</v>
      </c>
      <c r="BH20" s="88">
        <v>0.03</v>
      </c>
      <c r="BI20" s="88"/>
      <c r="BJ20" s="88">
        <v>47.1</v>
      </c>
      <c r="BK20" s="88">
        <v>4</v>
      </c>
      <c r="BL20" s="97">
        <f t="shared" si="11"/>
        <v>5.6999999999999993</v>
      </c>
      <c r="BM20" s="88"/>
      <c r="BN20" s="228"/>
      <c r="BO20" s="81" t="s">
        <v>120</v>
      </c>
      <c r="BP20" s="88">
        <v>0.03</v>
      </c>
      <c r="BQ20" s="88"/>
      <c r="BR20" s="88">
        <v>47.1</v>
      </c>
      <c r="BS20" s="88">
        <v>4</v>
      </c>
      <c r="BT20" s="98">
        <f t="shared" si="12"/>
        <v>5.6999999999999993</v>
      </c>
      <c r="BU20" s="88"/>
      <c r="BV20" s="158">
        <f t="shared" si="4"/>
        <v>192</v>
      </c>
      <c r="BW20" s="159">
        <f t="shared" si="5"/>
        <v>249.79999999999995</v>
      </c>
    </row>
    <row r="21" spans="1:75" ht="24.95" hidden="1" customHeight="1" x14ac:dyDescent="0.4">
      <c r="A21" s="213"/>
      <c r="B21" s="85" t="s">
        <v>170</v>
      </c>
      <c r="C21" s="88">
        <v>7.0000000000000007E-2</v>
      </c>
      <c r="D21" s="88"/>
      <c r="E21" s="88"/>
      <c r="F21" s="88">
        <v>12</v>
      </c>
      <c r="G21" s="98">
        <f t="shared" si="6"/>
        <v>0</v>
      </c>
      <c r="H21" s="81" t="s">
        <v>188</v>
      </c>
      <c r="I21" s="81" t="s">
        <v>120</v>
      </c>
      <c r="J21" s="88">
        <v>7.0000000000000007E-2</v>
      </c>
      <c r="K21" s="88"/>
      <c r="L21" s="88">
        <v>47.1</v>
      </c>
      <c r="M21" s="88">
        <v>16</v>
      </c>
      <c r="N21" s="148">
        <f t="shared" si="0"/>
        <v>32</v>
      </c>
      <c r="O21" s="97">
        <f t="shared" si="7"/>
        <v>52.800000000000004</v>
      </c>
      <c r="P21" s="81" t="s">
        <v>122</v>
      </c>
      <c r="Q21" s="81" t="s">
        <v>120</v>
      </c>
      <c r="R21" s="88">
        <v>7.0000000000000007E-2</v>
      </c>
      <c r="S21" s="88"/>
      <c r="T21" s="88">
        <v>47.1</v>
      </c>
      <c r="U21" s="88">
        <f t="shared" si="1"/>
        <v>105.60000000000001</v>
      </c>
      <c r="V21" s="88">
        <v>16</v>
      </c>
      <c r="W21" s="148">
        <f t="shared" si="2"/>
        <v>96</v>
      </c>
      <c r="X21" s="98">
        <f t="shared" si="8"/>
        <v>52.800000000000004</v>
      </c>
      <c r="Y21" s="81" t="s">
        <v>122</v>
      </c>
      <c r="Z21" s="81" t="s">
        <v>120</v>
      </c>
      <c r="AA21" s="88">
        <v>7.0000000000000007E-2</v>
      </c>
      <c r="AB21" s="88"/>
      <c r="AC21" s="88">
        <v>47.1</v>
      </c>
      <c r="AD21" s="88">
        <f t="shared" si="3"/>
        <v>316.8</v>
      </c>
      <c r="AE21" s="88">
        <v>12</v>
      </c>
      <c r="AF21" s="97">
        <f>ROUNDUP(AA21*AC21*AE21,1)</f>
        <v>39.6</v>
      </c>
      <c r="AG21" s="88" t="s">
        <v>188</v>
      </c>
      <c r="AH21" s="228"/>
      <c r="AI21" s="25"/>
      <c r="AJ21" s="40"/>
      <c r="AK21" s="40"/>
      <c r="AL21" s="40"/>
      <c r="AM21" s="40"/>
      <c r="AN21" s="129"/>
      <c r="AO21" s="25"/>
      <c r="AP21" s="229"/>
      <c r="AQ21" s="25" t="s">
        <v>170</v>
      </c>
      <c r="AR21" s="25">
        <v>7.0000000000000007E-2</v>
      </c>
      <c r="AS21" s="25"/>
      <c r="AT21" s="25">
        <v>47.1</v>
      </c>
      <c r="AU21" s="25">
        <v>8</v>
      </c>
      <c r="AV21" s="131">
        <f t="shared" si="13"/>
        <v>26.400000000000002</v>
      </c>
      <c r="AW21" s="25" t="s">
        <v>182</v>
      </c>
      <c r="AX21" s="228"/>
      <c r="AY21" s="81"/>
      <c r="AZ21" s="88"/>
      <c r="BA21" s="88"/>
      <c r="BB21" s="88"/>
      <c r="BC21" s="88"/>
      <c r="BD21" s="98"/>
      <c r="BE21" s="88"/>
      <c r="BF21" s="228"/>
      <c r="BG21" s="81"/>
      <c r="BH21" s="88"/>
      <c r="BI21" s="88"/>
      <c r="BJ21" s="88"/>
      <c r="BK21" s="88"/>
      <c r="BL21" s="97"/>
      <c r="BM21" s="88"/>
      <c r="BN21" s="228"/>
      <c r="BO21" s="81"/>
      <c r="BP21" s="88"/>
      <c r="BQ21" s="88"/>
      <c r="BR21" s="88"/>
      <c r="BS21" s="88"/>
      <c r="BT21" s="98"/>
      <c r="BU21" s="88"/>
      <c r="BV21" s="158">
        <f t="shared" si="4"/>
        <v>160</v>
      </c>
      <c r="BW21" s="159">
        <f t="shared" si="5"/>
        <v>488.40000000000003</v>
      </c>
    </row>
    <row r="22" spans="1:75" ht="24.95" hidden="1" customHeight="1" x14ac:dyDescent="0.4">
      <c r="A22" s="213"/>
      <c r="B22" s="85" t="s">
        <v>170</v>
      </c>
      <c r="C22" s="88">
        <v>0.05</v>
      </c>
      <c r="D22" s="88"/>
      <c r="E22" s="88"/>
      <c r="F22" s="88">
        <v>24</v>
      </c>
      <c r="G22" s="98">
        <f t="shared" si="6"/>
        <v>0</v>
      </c>
      <c r="H22" s="81" t="s">
        <v>188</v>
      </c>
      <c r="I22" s="81" t="s">
        <v>120</v>
      </c>
      <c r="J22" s="88">
        <v>0.05</v>
      </c>
      <c r="K22" s="88"/>
      <c r="L22" s="88">
        <v>47.1</v>
      </c>
      <c r="M22" s="88">
        <v>32</v>
      </c>
      <c r="N22" s="148">
        <f t="shared" si="0"/>
        <v>64</v>
      </c>
      <c r="O22" s="97">
        <f t="shared" si="7"/>
        <v>75.399999999999991</v>
      </c>
      <c r="P22" s="81" t="s">
        <v>122</v>
      </c>
      <c r="Q22" s="81" t="s">
        <v>120</v>
      </c>
      <c r="R22" s="88">
        <v>0.05</v>
      </c>
      <c r="S22" s="88"/>
      <c r="T22" s="88">
        <v>47.1</v>
      </c>
      <c r="U22" s="88">
        <f t="shared" si="1"/>
        <v>150.79999999999998</v>
      </c>
      <c r="V22" s="88">
        <v>32</v>
      </c>
      <c r="W22" s="148">
        <f t="shared" si="2"/>
        <v>192</v>
      </c>
      <c r="X22" s="98">
        <f t="shared" si="8"/>
        <v>75.399999999999991</v>
      </c>
      <c r="Y22" s="81" t="s">
        <v>122</v>
      </c>
      <c r="Z22" s="81" t="s">
        <v>120</v>
      </c>
      <c r="AA22" s="88">
        <v>0.05</v>
      </c>
      <c r="AB22" s="88"/>
      <c r="AC22" s="88">
        <v>47.1</v>
      </c>
      <c r="AD22" s="88">
        <f t="shared" si="3"/>
        <v>452.4</v>
      </c>
      <c r="AE22" s="88">
        <v>24</v>
      </c>
      <c r="AF22" s="97">
        <f>ROUNDUP(AA22*AC22*AE22,1)</f>
        <v>56.6</v>
      </c>
      <c r="AG22" s="88" t="s">
        <v>188</v>
      </c>
      <c r="AH22" s="228"/>
      <c r="AI22" s="25"/>
      <c r="AJ22" s="40"/>
      <c r="AK22" s="40"/>
      <c r="AL22" s="40"/>
      <c r="AM22" s="40"/>
      <c r="AN22" s="129"/>
      <c r="AO22" s="25"/>
      <c r="AP22" s="229"/>
      <c r="AQ22" s="25" t="s">
        <v>170</v>
      </c>
      <c r="AR22" s="25">
        <v>0.05</v>
      </c>
      <c r="AS22" s="25"/>
      <c r="AT22" s="25">
        <v>47.1</v>
      </c>
      <c r="AU22" s="25">
        <v>16</v>
      </c>
      <c r="AV22" s="131">
        <f t="shared" si="13"/>
        <v>37.700000000000003</v>
      </c>
      <c r="AW22" s="25" t="s">
        <v>182</v>
      </c>
      <c r="AX22" s="228"/>
      <c r="AY22" s="81"/>
      <c r="AZ22" s="88"/>
      <c r="BA22" s="88"/>
      <c r="BB22" s="88"/>
      <c r="BC22" s="88"/>
      <c r="BD22" s="98"/>
      <c r="BE22" s="88"/>
      <c r="BF22" s="228"/>
      <c r="BG22" s="81"/>
      <c r="BH22" s="88"/>
      <c r="BI22" s="88"/>
      <c r="BJ22" s="88"/>
      <c r="BK22" s="88"/>
      <c r="BL22" s="97"/>
      <c r="BM22" s="88"/>
      <c r="BN22" s="228"/>
      <c r="BO22" s="81"/>
      <c r="BP22" s="88"/>
      <c r="BQ22" s="88"/>
      <c r="BR22" s="88"/>
      <c r="BS22" s="88"/>
      <c r="BT22" s="98"/>
      <c r="BU22" s="88"/>
      <c r="BV22" s="158">
        <f t="shared" si="4"/>
        <v>320</v>
      </c>
      <c r="BW22" s="159">
        <f t="shared" si="5"/>
        <v>697.5</v>
      </c>
    </row>
    <row r="23" spans="1:75" ht="24.95" hidden="1" customHeight="1" x14ac:dyDescent="0.4">
      <c r="A23" s="213"/>
      <c r="B23" s="85" t="s">
        <v>170</v>
      </c>
      <c r="C23" s="88">
        <v>0.02</v>
      </c>
      <c r="D23" s="88"/>
      <c r="E23" s="88"/>
      <c r="F23" s="88">
        <v>48</v>
      </c>
      <c r="G23" s="98">
        <f t="shared" si="6"/>
        <v>0</v>
      </c>
      <c r="H23" s="81" t="s">
        <v>189</v>
      </c>
      <c r="I23" s="81" t="s">
        <v>120</v>
      </c>
      <c r="J23" s="88">
        <v>0.02</v>
      </c>
      <c r="K23" s="88"/>
      <c r="L23" s="88">
        <v>47.1</v>
      </c>
      <c r="M23" s="88">
        <v>64</v>
      </c>
      <c r="N23" s="148">
        <f t="shared" si="0"/>
        <v>128</v>
      </c>
      <c r="O23" s="97">
        <f t="shared" si="7"/>
        <v>60.300000000000004</v>
      </c>
      <c r="P23" s="81" t="s">
        <v>123</v>
      </c>
      <c r="Q23" s="81" t="s">
        <v>120</v>
      </c>
      <c r="R23" s="88">
        <v>0.02</v>
      </c>
      <c r="S23" s="88"/>
      <c r="T23" s="88">
        <v>47.1</v>
      </c>
      <c r="U23" s="88">
        <f t="shared" si="1"/>
        <v>120.60000000000001</v>
      </c>
      <c r="V23" s="88">
        <v>64</v>
      </c>
      <c r="W23" s="148">
        <f t="shared" si="2"/>
        <v>384</v>
      </c>
      <c r="X23" s="98">
        <f t="shared" si="8"/>
        <v>60.300000000000004</v>
      </c>
      <c r="Y23" s="81" t="s">
        <v>123</v>
      </c>
      <c r="Z23" s="81" t="s">
        <v>120</v>
      </c>
      <c r="AA23" s="88">
        <v>0.02</v>
      </c>
      <c r="AB23" s="88"/>
      <c r="AC23" s="88">
        <v>47.1</v>
      </c>
      <c r="AD23" s="88">
        <f t="shared" si="3"/>
        <v>361.8</v>
      </c>
      <c r="AE23" s="88">
        <v>48</v>
      </c>
      <c r="AF23" s="97">
        <f>ROUNDUP(AA23*AC23*AE23,1)</f>
        <v>45.300000000000004</v>
      </c>
      <c r="AG23" s="88" t="s">
        <v>189</v>
      </c>
      <c r="AH23" s="228"/>
      <c r="AI23" s="25"/>
      <c r="AJ23" s="40"/>
      <c r="AK23" s="40"/>
      <c r="AL23" s="40"/>
      <c r="AM23" s="40"/>
      <c r="AN23" s="129"/>
      <c r="AO23" s="25"/>
      <c r="AP23" s="229"/>
      <c r="AQ23" s="25" t="s">
        <v>170</v>
      </c>
      <c r="AR23" s="25">
        <v>0.02</v>
      </c>
      <c r="AS23" s="25"/>
      <c r="AT23" s="25">
        <v>47.1</v>
      </c>
      <c r="AU23" s="25">
        <v>32</v>
      </c>
      <c r="AV23" s="131">
        <f t="shared" si="13"/>
        <v>30.200000000000003</v>
      </c>
      <c r="AW23" s="25" t="s">
        <v>200</v>
      </c>
      <c r="AX23" s="228"/>
      <c r="AY23" s="81"/>
      <c r="AZ23" s="88"/>
      <c r="BA23" s="88"/>
      <c r="BB23" s="88"/>
      <c r="BC23" s="88"/>
      <c r="BD23" s="98"/>
      <c r="BE23" s="88"/>
      <c r="BF23" s="228"/>
      <c r="BG23" s="81"/>
      <c r="BH23" s="88"/>
      <c r="BI23" s="88"/>
      <c r="BJ23" s="88"/>
      <c r="BK23" s="88"/>
      <c r="BL23" s="97"/>
      <c r="BM23" s="88"/>
      <c r="BN23" s="228"/>
      <c r="BO23" s="81"/>
      <c r="BP23" s="88"/>
      <c r="BQ23" s="88"/>
      <c r="BR23" s="88"/>
      <c r="BS23" s="88"/>
      <c r="BT23" s="98"/>
      <c r="BU23" s="88"/>
      <c r="BV23" s="158">
        <f t="shared" si="4"/>
        <v>640</v>
      </c>
      <c r="BW23" s="159">
        <f t="shared" si="5"/>
        <v>557.90000000000009</v>
      </c>
    </row>
    <row r="24" spans="1:75" ht="24.95" customHeight="1" x14ac:dyDescent="0.4">
      <c r="A24" s="213"/>
      <c r="B24" s="144" t="s">
        <v>208</v>
      </c>
      <c r="C24" s="95"/>
      <c r="D24" s="95"/>
      <c r="E24" s="148"/>
      <c r="F24" s="148">
        <f>SUM(F20:F23)</f>
        <v>100</v>
      </c>
      <c r="G24" s="149">
        <f>SUM(G20:G23)</f>
        <v>0</v>
      </c>
      <c r="H24" s="81"/>
      <c r="I24" s="81"/>
      <c r="J24" s="88"/>
      <c r="K24" s="88"/>
      <c r="L24" s="88"/>
      <c r="M24" s="148">
        <f>SUM(M20:M23)</f>
        <v>128</v>
      </c>
      <c r="N24" s="148">
        <f t="shared" si="0"/>
        <v>256</v>
      </c>
      <c r="O24" s="149">
        <f>SUM(O20:O23)</f>
        <v>211.2</v>
      </c>
      <c r="P24" s="81"/>
      <c r="Q24" s="81"/>
      <c r="R24" s="88"/>
      <c r="S24" s="88"/>
      <c r="T24" s="88"/>
      <c r="U24" s="88">
        <f t="shared" si="1"/>
        <v>422.4</v>
      </c>
      <c r="V24" s="148">
        <f>SUM(V20:V23)</f>
        <v>128</v>
      </c>
      <c r="W24" s="148">
        <f t="shared" si="2"/>
        <v>768</v>
      </c>
      <c r="X24" s="149">
        <f>SUM(X20:X23)</f>
        <v>211.2</v>
      </c>
      <c r="Y24" s="81"/>
      <c r="Z24" s="81"/>
      <c r="AA24" s="88"/>
      <c r="AB24" s="88"/>
      <c r="AC24" s="88"/>
      <c r="AD24" s="88">
        <f t="shared" si="3"/>
        <v>1267.1999999999998</v>
      </c>
      <c r="AE24" s="148">
        <f>SUM(AE20:AE23)</f>
        <v>100</v>
      </c>
      <c r="AF24" s="149">
        <f>SUM(AF20:AF23)</f>
        <v>164.20000000000002</v>
      </c>
      <c r="AG24" s="88"/>
      <c r="AH24" s="228"/>
      <c r="AI24" s="25"/>
      <c r="AJ24" s="40"/>
      <c r="AK24" s="40"/>
      <c r="AL24" s="40"/>
      <c r="AM24" s="153">
        <f>SUM(AM20:AM23)</f>
        <v>4</v>
      </c>
      <c r="AN24" s="152">
        <f>SUM(AN20:AN23)</f>
        <v>5.6999999999999993</v>
      </c>
      <c r="AO24" s="25"/>
      <c r="AP24" s="229"/>
      <c r="AQ24" s="25"/>
      <c r="AR24" s="25"/>
      <c r="AS24" s="25"/>
      <c r="AT24" s="25"/>
      <c r="AU24" s="150">
        <f>SUM(AU20:AU23)</f>
        <v>72</v>
      </c>
      <c r="AV24" s="151">
        <f>SUM(AV20:AV23)</f>
        <v>117.00000000000001</v>
      </c>
      <c r="AW24" s="25"/>
      <c r="AX24" s="228"/>
      <c r="AY24" s="81"/>
      <c r="AZ24" s="88"/>
      <c r="BA24" s="88"/>
      <c r="BB24" s="88"/>
      <c r="BC24" s="148">
        <f>SUM(BC20:BC23)</f>
        <v>4</v>
      </c>
      <c r="BD24" s="149">
        <f>SUM(BD20:BD23)</f>
        <v>5.6999999999999993</v>
      </c>
      <c r="BE24" s="88"/>
      <c r="BF24" s="228"/>
      <c r="BG24" s="81"/>
      <c r="BH24" s="88"/>
      <c r="BI24" s="88"/>
      <c r="BJ24" s="88"/>
      <c r="BK24" s="148">
        <f>SUM(BK20:BK23)</f>
        <v>4</v>
      </c>
      <c r="BL24" s="149">
        <f>SUM(BL20:BL23)</f>
        <v>5.6999999999999993</v>
      </c>
      <c r="BM24" s="88"/>
      <c r="BN24" s="228"/>
      <c r="BO24" s="81"/>
      <c r="BP24" s="88"/>
      <c r="BQ24" s="88"/>
      <c r="BR24" s="88"/>
      <c r="BS24" s="148">
        <f>SUM(BS20:BS23)</f>
        <v>4</v>
      </c>
      <c r="BT24" s="149">
        <f>SUM(BT20:BT23)</f>
        <v>5.6999999999999993</v>
      </c>
      <c r="BU24" s="88"/>
      <c r="BV24" s="158">
        <f t="shared" si="4"/>
        <v>1312</v>
      </c>
      <c r="BW24" s="159">
        <f t="shared" si="5"/>
        <v>1993.6000000000001</v>
      </c>
    </row>
    <row r="25" spans="1:75" ht="24.95" customHeight="1" x14ac:dyDescent="0.4">
      <c r="A25" s="213"/>
      <c r="B25" s="85" t="s">
        <v>171</v>
      </c>
      <c r="C25" s="88" t="s">
        <v>125</v>
      </c>
      <c r="D25" s="88" t="s">
        <v>127</v>
      </c>
      <c r="E25" s="88">
        <v>6.2E-2</v>
      </c>
      <c r="F25" s="88">
        <v>288</v>
      </c>
      <c r="G25" s="98">
        <f>ROUNDUP(E25*F25,1)</f>
        <v>17.900000000000002</v>
      </c>
      <c r="H25" s="81"/>
      <c r="I25" s="81" t="s">
        <v>124</v>
      </c>
      <c r="J25" s="88" t="s">
        <v>125</v>
      </c>
      <c r="K25" s="88" t="s">
        <v>127</v>
      </c>
      <c r="L25" s="88">
        <v>6.2E-2</v>
      </c>
      <c r="M25" s="88">
        <v>368</v>
      </c>
      <c r="N25" s="88">
        <f t="shared" si="0"/>
        <v>736</v>
      </c>
      <c r="O25" s="97">
        <f>ROUNDUP(L25*M25,1)</f>
        <v>22.900000000000002</v>
      </c>
      <c r="P25" s="81"/>
      <c r="Q25" s="81" t="s">
        <v>124</v>
      </c>
      <c r="R25" s="88" t="s">
        <v>125</v>
      </c>
      <c r="S25" s="88" t="s">
        <v>127</v>
      </c>
      <c r="T25" s="88">
        <v>6.2E-2</v>
      </c>
      <c r="U25" s="268">
        <f t="shared" si="1"/>
        <v>45.800000000000004</v>
      </c>
      <c r="V25" s="88">
        <v>368</v>
      </c>
      <c r="W25" s="88">
        <f t="shared" si="2"/>
        <v>2208</v>
      </c>
      <c r="X25" s="98">
        <f>ROUNDUP(T25*V25,1)</f>
        <v>22.900000000000002</v>
      </c>
      <c r="Y25" s="81"/>
      <c r="Z25" s="81" t="s">
        <v>124</v>
      </c>
      <c r="AA25" s="88" t="s">
        <v>125</v>
      </c>
      <c r="AB25" s="88" t="s">
        <v>127</v>
      </c>
      <c r="AC25" s="88">
        <v>6.2E-2</v>
      </c>
      <c r="AD25" s="270">
        <f t="shared" si="3"/>
        <v>137.4</v>
      </c>
      <c r="AE25" s="88">
        <v>288</v>
      </c>
      <c r="AF25" s="97">
        <f>ROUNDUP(AC25*AE25,1)</f>
        <v>17.900000000000002</v>
      </c>
      <c r="AG25" s="88"/>
      <c r="AH25" s="228"/>
      <c r="AI25" s="25"/>
      <c r="AJ25" s="40"/>
      <c r="AK25" s="40"/>
      <c r="AL25" s="40"/>
      <c r="AM25" s="40"/>
      <c r="AN25" s="129"/>
      <c r="AO25" s="25"/>
      <c r="AP25" s="229"/>
      <c r="AQ25" s="25" t="s">
        <v>171</v>
      </c>
      <c r="AR25" s="25" t="s">
        <v>183</v>
      </c>
      <c r="AS25" s="25" t="s">
        <v>126</v>
      </c>
      <c r="AT25" s="25">
        <v>6.2E-2</v>
      </c>
      <c r="AU25" s="25">
        <v>176</v>
      </c>
      <c r="AV25" s="131">
        <f>ROUNDUP(AT25*AU25,1)</f>
        <v>11</v>
      </c>
      <c r="AW25" s="25"/>
      <c r="AX25" s="228"/>
      <c r="AY25" s="81"/>
      <c r="AZ25" s="88"/>
      <c r="BA25" s="88"/>
      <c r="BB25" s="88"/>
      <c r="BC25" s="88"/>
      <c r="BD25" s="98"/>
      <c r="BE25" s="88"/>
      <c r="BF25" s="228"/>
      <c r="BG25" s="81"/>
      <c r="BH25" s="88"/>
      <c r="BI25" s="88"/>
      <c r="BJ25" s="88"/>
      <c r="BK25" s="88"/>
      <c r="BL25" s="97"/>
      <c r="BM25" s="88"/>
      <c r="BN25" s="228"/>
      <c r="BO25" s="81"/>
      <c r="BP25" s="88"/>
      <c r="BQ25" s="88"/>
      <c r="BR25" s="88"/>
      <c r="BS25" s="88"/>
      <c r="BT25" s="98"/>
      <c r="BU25" s="88"/>
      <c r="BV25" s="102">
        <f t="shared" si="4"/>
        <v>3696</v>
      </c>
      <c r="BW25" s="101">
        <f t="shared" si="5"/>
        <v>230.00000000000003</v>
      </c>
    </row>
    <row r="26" spans="1:75" ht="24.95" hidden="1" customHeight="1" x14ac:dyDescent="0.4">
      <c r="A26" s="229" t="s">
        <v>128</v>
      </c>
      <c r="B26" s="90" t="s">
        <v>195</v>
      </c>
      <c r="C26" s="88">
        <v>4.7249999999999996</v>
      </c>
      <c r="D26" s="88"/>
      <c r="E26" s="88">
        <v>11.8</v>
      </c>
      <c r="F26" s="88"/>
      <c r="G26" s="98"/>
      <c r="H26" s="81"/>
      <c r="I26" s="81"/>
      <c r="J26" s="88"/>
      <c r="K26" s="88"/>
      <c r="L26" s="88"/>
      <c r="M26" s="88"/>
      <c r="N26" s="88">
        <f t="shared" si="0"/>
        <v>0</v>
      </c>
      <c r="O26" s="97"/>
      <c r="P26" s="81"/>
      <c r="Q26" s="81"/>
      <c r="R26" s="88"/>
      <c r="S26" s="88"/>
      <c r="T26" s="88"/>
      <c r="U26" s="88">
        <f t="shared" si="1"/>
        <v>0</v>
      </c>
      <c r="V26" s="88"/>
      <c r="W26" s="88">
        <f t="shared" si="2"/>
        <v>0</v>
      </c>
      <c r="X26" s="98"/>
      <c r="Y26" s="81"/>
      <c r="Z26" s="81"/>
      <c r="AA26" s="88"/>
      <c r="AB26" s="88"/>
      <c r="AC26" s="88"/>
      <c r="AD26" s="88">
        <f t="shared" si="3"/>
        <v>0</v>
      </c>
      <c r="AE26" s="88"/>
      <c r="AF26" s="97"/>
      <c r="AG26" s="88"/>
      <c r="AH26" s="228" t="s">
        <v>129</v>
      </c>
      <c r="AI26" s="81" t="s">
        <v>195</v>
      </c>
      <c r="AJ26" s="88">
        <v>4.7249999999999996</v>
      </c>
      <c r="AK26" s="88"/>
      <c r="AL26" s="88">
        <v>11.8</v>
      </c>
      <c r="AM26" s="88">
        <v>2</v>
      </c>
      <c r="AN26" s="98">
        <f>ROUNDUP(AJ26*AL26*AM26,1)</f>
        <v>111.6</v>
      </c>
      <c r="AO26" s="81"/>
      <c r="AP26" s="229" t="s">
        <v>128</v>
      </c>
      <c r="AQ26" s="25"/>
      <c r="AR26" s="25"/>
      <c r="AS26" s="25"/>
      <c r="AT26" s="25"/>
      <c r="AU26" s="25"/>
      <c r="AV26" s="132"/>
      <c r="AW26" s="25"/>
      <c r="AX26" s="228" t="s">
        <v>129</v>
      </c>
      <c r="AY26" s="5"/>
      <c r="AZ26" s="39"/>
      <c r="BA26" s="39"/>
      <c r="BB26" s="39"/>
      <c r="BC26" s="39"/>
      <c r="BD26" s="99"/>
      <c r="BE26" s="39"/>
      <c r="BF26" s="228" t="s">
        <v>129</v>
      </c>
      <c r="BG26" s="81" t="s">
        <v>195</v>
      </c>
      <c r="BH26" s="88">
        <v>4.625</v>
      </c>
      <c r="BI26" s="88"/>
      <c r="BJ26" s="88">
        <v>11.8</v>
      </c>
      <c r="BK26" s="88">
        <v>2</v>
      </c>
      <c r="BL26" s="97">
        <f t="shared" si="11"/>
        <v>109.19999999999999</v>
      </c>
      <c r="BM26" s="88"/>
      <c r="BN26" s="228" t="s">
        <v>129</v>
      </c>
      <c r="BO26" s="81" t="s">
        <v>195</v>
      </c>
      <c r="BP26" s="88">
        <v>4.625</v>
      </c>
      <c r="BQ26" s="88"/>
      <c r="BR26" s="88">
        <v>11.8</v>
      </c>
      <c r="BS26" s="88">
        <v>2</v>
      </c>
      <c r="BT26" s="98">
        <f t="shared" si="12"/>
        <v>109.19999999999999</v>
      </c>
      <c r="BU26" s="88"/>
      <c r="BV26" s="102">
        <f t="shared" si="4"/>
        <v>6</v>
      </c>
      <c r="BW26" s="101">
        <f t="shared" si="5"/>
        <v>330</v>
      </c>
    </row>
    <row r="27" spans="1:75" ht="24.95" hidden="1" customHeight="1" x14ac:dyDescent="0.4">
      <c r="A27" s="229"/>
      <c r="B27" s="90" t="s">
        <v>195</v>
      </c>
      <c r="C27" s="88">
        <v>4.625</v>
      </c>
      <c r="D27" s="88"/>
      <c r="E27" s="88">
        <v>11.8</v>
      </c>
      <c r="F27" s="88"/>
      <c r="G27" s="98"/>
      <c r="H27" s="81"/>
      <c r="I27" s="81"/>
      <c r="J27" s="88"/>
      <c r="K27" s="88"/>
      <c r="L27" s="88"/>
      <c r="M27" s="88"/>
      <c r="N27" s="88">
        <f t="shared" si="0"/>
        <v>0</v>
      </c>
      <c r="O27" s="97"/>
      <c r="P27" s="81"/>
      <c r="Q27" s="81"/>
      <c r="R27" s="88"/>
      <c r="S27" s="88"/>
      <c r="T27" s="88"/>
      <c r="U27" s="88">
        <f t="shared" si="1"/>
        <v>0</v>
      </c>
      <c r="V27" s="88"/>
      <c r="W27" s="88">
        <f t="shared" si="2"/>
        <v>0</v>
      </c>
      <c r="X27" s="98"/>
      <c r="Y27" s="81"/>
      <c r="Z27" s="81"/>
      <c r="AA27" s="88"/>
      <c r="AB27" s="88"/>
      <c r="AC27" s="88"/>
      <c r="AD27" s="88">
        <f t="shared" si="3"/>
        <v>0</v>
      </c>
      <c r="AE27" s="88"/>
      <c r="AF27" s="97"/>
      <c r="AG27" s="88"/>
      <c r="AH27" s="228"/>
      <c r="AI27" s="81" t="s">
        <v>195</v>
      </c>
      <c r="AJ27" s="88">
        <v>4.625</v>
      </c>
      <c r="AK27" s="88"/>
      <c r="AL27" s="88">
        <v>11.8</v>
      </c>
      <c r="AM27" s="88">
        <v>8</v>
      </c>
      <c r="AN27" s="98">
        <f>ROUNDUP(AJ27*AL27*AM27,1)</f>
        <v>436.6</v>
      </c>
      <c r="AO27" s="81"/>
      <c r="AP27" s="229"/>
      <c r="AQ27" s="25"/>
      <c r="AR27" s="25"/>
      <c r="AS27" s="25"/>
      <c r="AT27" s="25"/>
      <c r="AU27" s="25"/>
      <c r="AV27" s="132"/>
      <c r="AW27" s="25"/>
      <c r="AX27" s="228"/>
      <c r="AY27" s="81" t="s">
        <v>195</v>
      </c>
      <c r="AZ27" s="88">
        <v>4.625</v>
      </c>
      <c r="BA27" s="88"/>
      <c r="BB27" s="88">
        <v>11.8</v>
      </c>
      <c r="BC27" s="88">
        <v>2</v>
      </c>
      <c r="BD27" s="98">
        <f t="shared" ref="BD27:BD28" si="14">ROUNDUP(AZ27*BB27*BC27,1)</f>
        <v>109.19999999999999</v>
      </c>
      <c r="BE27" s="88"/>
      <c r="BF27" s="228"/>
      <c r="BG27" s="81" t="s">
        <v>195</v>
      </c>
      <c r="BH27" s="88">
        <v>4.5250000000000004</v>
      </c>
      <c r="BI27" s="88"/>
      <c r="BJ27" s="88">
        <v>11.8</v>
      </c>
      <c r="BK27" s="88">
        <v>12</v>
      </c>
      <c r="BL27" s="97">
        <f t="shared" si="11"/>
        <v>640.80000000000007</v>
      </c>
      <c r="BM27" s="88"/>
      <c r="BN27" s="228"/>
      <c r="BO27" s="81" t="s">
        <v>195</v>
      </c>
      <c r="BP27" s="88">
        <v>4.5250000000000004</v>
      </c>
      <c r="BQ27" s="88"/>
      <c r="BR27" s="88">
        <v>11.8</v>
      </c>
      <c r="BS27" s="88">
        <v>4</v>
      </c>
      <c r="BT27" s="98">
        <f t="shared" si="12"/>
        <v>213.6</v>
      </c>
      <c r="BU27" s="88"/>
      <c r="BV27" s="102">
        <f t="shared" si="4"/>
        <v>26</v>
      </c>
      <c r="BW27" s="101">
        <f t="shared" si="5"/>
        <v>1400.1999999999998</v>
      </c>
    </row>
    <row r="28" spans="1:75" ht="24.95" hidden="1" customHeight="1" x14ac:dyDescent="0.4">
      <c r="A28" s="229"/>
      <c r="B28" s="90" t="s">
        <v>195</v>
      </c>
      <c r="C28" s="88">
        <v>4.5250000000000004</v>
      </c>
      <c r="D28" s="88"/>
      <c r="E28" s="88">
        <v>11.8</v>
      </c>
      <c r="F28" s="88"/>
      <c r="G28" s="98"/>
      <c r="H28" s="81"/>
      <c r="I28" s="81"/>
      <c r="J28" s="88"/>
      <c r="K28" s="88"/>
      <c r="L28" s="88"/>
      <c r="M28" s="88"/>
      <c r="N28" s="88">
        <f t="shared" si="0"/>
        <v>0</v>
      </c>
      <c r="O28" s="97"/>
      <c r="P28" s="81"/>
      <c r="Q28" s="81"/>
      <c r="R28" s="88"/>
      <c r="S28" s="88"/>
      <c r="T28" s="88"/>
      <c r="U28" s="88">
        <f t="shared" si="1"/>
        <v>0</v>
      </c>
      <c r="V28" s="88"/>
      <c r="W28" s="88">
        <f t="shared" si="2"/>
        <v>0</v>
      </c>
      <c r="X28" s="98"/>
      <c r="Y28" s="81"/>
      <c r="Z28" s="81"/>
      <c r="AA28" s="88"/>
      <c r="AB28" s="88"/>
      <c r="AC28" s="88"/>
      <c r="AD28" s="88">
        <f t="shared" si="3"/>
        <v>0</v>
      </c>
      <c r="AE28" s="88"/>
      <c r="AF28" s="97"/>
      <c r="AG28" s="88"/>
      <c r="AH28" s="228"/>
      <c r="AI28" s="81"/>
      <c r="AJ28" s="88"/>
      <c r="AK28" s="88"/>
      <c r="AL28" s="88"/>
      <c r="AM28" s="88"/>
      <c r="AN28" s="98"/>
      <c r="AO28" s="81"/>
      <c r="AP28" s="229"/>
      <c r="AQ28" s="25"/>
      <c r="AR28" s="25"/>
      <c r="AS28" s="25"/>
      <c r="AT28" s="25"/>
      <c r="AU28" s="25"/>
      <c r="AV28" s="132"/>
      <c r="AW28" s="25"/>
      <c r="AX28" s="228"/>
      <c r="AY28" s="81" t="s">
        <v>195</v>
      </c>
      <c r="AZ28" s="88">
        <v>4.5250000000000004</v>
      </c>
      <c r="BA28" s="88"/>
      <c r="BB28" s="88">
        <v>11.8</v>
      </c>
      <c r="BC28" s="88">
        <v>4</v>
      </c>
      <c r="BD28" s="98">
        <f t="shared" si="14"/>
        <v>213.6</v>
      </c>
      <c r="BE28" s="88"/>
      <c r="BF28" s="228"/>
      <c r="BG28" s="5"/>
      <c r="BH28" s="39"/>
      <c r="BI28" s="39"/>
      <c r="BJ28" s="39"/>
      <c r="BK28" s="39"/>
      <c r="BL28" s="100"/>
      <c r="BM28" s="39"/>
      <c r="BN28" s="228"/>
      <c r="BO28" s="81"/>
      <c r="BP28" s="88"/>
      <c r="BQ28" s="88"/>
      <c r="BR28" s="88"/>
      <c r="BS28" s="88"/>
      <c r="BT28" s="98"/>
      <c r="BU28" s="88"/>
      <c r="BV28" s="102">
        <f t="shared" si="4"/>
        <v>4</v>
      </c>
      <c r="BW28" s="101">
        <f t="shared" si="5"/>
        <v>213.6</v>
      </c>
    </row>
    <row r="29" spans="1:75" ht="24.95" customHeight="1" x14ac:dyDescent="0.4">
      <c r="A29" s="229"/>
      <c r="B29" s="144" t="s">
        <v>209</v>
      </c>
      <c r="C29" s="88"/>
      <c r="D29" s="88"/>
      <c r="E29" s="148"/>
      <c r="F29" s="148">
        <f>SUM(F26:F28)</f>
        <v>0</v>
      </c>
      <c r="G29" s="149">
        <f>SUM(G26:G28)</f>
        <v>0</v>
      </c>
      <c r="H29" s="81"/>
      <c r="I29" s="81"/>
      <c r="J29" s="88"/>
      <c r="K29" s="88"/>
      <c r="L29" s="88"/>
      <c r="M29" s="148">
        <f>SUM(M26:M28)</f>
        <v>0</v>
      </c>
      <c r="N29" s="148">
        <f t="shared" si="0"/>
        <v>0</v>
      </c>
      <c r="O29" s="149">
        <f>SUM(O26:O28)</f>
        <v>0</v>
      </c>
      <c r="P29" s="81"/>
      <c r="Q29" s="81"/>
      <c r="R29" s="88"/>
      <c r="S29" s="88"/>
      <c r="T29" s="88"/>
      <c r="U29" s="88">
        <f t="shared" si="1"/>
        <v>0</v>
      </c>
      <c r="V29" s="148">
        <f>SUM(V26:V28)</f>
        <v>0</v>
      </c>
      <c r="W29" s="148">
        <f t="shared" si="2"/>
        <v>0</v>
      </c>
      <c r="X29" s="149">
        <f>SUM(X26:X28)</f>
        <v>0</v>
      </c>
      <c r="Y29" s="81"/>
      <c r="Z29" s="81"/>
      <c r="AA29" s="88"/>
      <c r="AB29" s="88"/>
      <c r="AC29" s="88"/>
      <c r="AD29" s="88">
        <f t="shared" si="3"/>
        <v>0</v>
      </c>
      <c r="AE29" s="148">
        <f>SUM(AE26:AE28)</f>
        <v>0</v>
      </c>
      <c r="AF29" s="149">
        <f>SUM(AF26:AF28)</f>
        <v>0</v>
      </c>
      <c r="AG29" s="88"/>
      <c r="AH29" s="228"/>
      <c r="AI29" s="81"/>
      <c r="AJ29" s="88"/>
      <c r="AK29" s="88"/>
      <c r="AL29" s="88"/>
      <c r="AM29" s="148">
        <f>SUM(AM26:AM28)</f>
        <v>10</v>
      </c>
      <c r="AN29" s="149">
        <f>SUM(AN26:AN28)</f>
        <v>548.20000000000005</v>
      </c>
      <c r="AO29" s="81"/>
      <c r="AP29" s="229"/>
      <c r="AQ29" s="25"/>
      <c r="AR29" s="25"/>
      <c r="AS29" s="25"/>
      <c r="AT29" s="25"/>
      <c r="AU29" s="150">
        <f>SUM(AU26:AU28)</f>
        <v>0</v>
      </c>
      <c r="AV29" s="151">
        <f>SUM(AV26:AV28)</f>
        <v>0</v>
      </c>
      <c r="AW29" s="25"/>
      <c r="AX29" s="228"/>
      <c r="AY29" s="81"/>
      <c r="AZ29" s="88"/>
      <c r="BA29" s="88"/>
      <c r="BB29" s="88"/>
      <c r="BC29" s="148">
        <f>SUM(BC26:BC28)</f>
        <v>6</v>
      </c>
      <c r="BD29" s="149">
        <f>SUM(BD26:BD28)</f>
        <v>322.79999999999995</v>
      </c>
      <c r="BE29" s="88"/>
      <c r="BF29" s="228"/>
      <c r="BG29" s="5"/>
      <c r="BH29" s="39"/>
      <c r="BI29" s="39"/>
      <c r="BJ29" s="39"/>
      <c r="BK29" s="154">
        <f>SUM(BK26:BK28)</f>
        <v>14</v>
      </c>
      <c r="BL29" s="155">
        <f>SUM(BL26:BL28)</f>
        <v>750</v>
      </c>
      <c r="BM29" s="39"/>
      <c r="BN29" s="228"/>
      <c r="BO29" s="81"/>
      <c r="BP29" s="88"/>
      <c r="BQ29" s="88"/>
      <c r="BR29" s="88"/>
      <c r="BS29" s="148">
        <f>SUM(BS26:BS28)</f>
        <v>6</v>
      </c>
      <c r="BT29" s="149">
        <f>SUM(BT26:BT28)</f>
        <v>322.79999999999995</v>
      </c>
      <c r="BU29" s="88"/>
      <c r="BV29" s="158">
        <f t="shared" si="4"/>
        <v>36</v>
      </c>
      <c r="BW29" s="159">
        <f t="shared" si="5"/>
        <v>1943.8</v>
      </c>
    </row>
    <row r="30" spans="1:75" ht="24.95" hidden="1" customHeight="1" x14ac:dyDescent="0.4">
      <c r="A30" s="229"/>
      <c r="B30" s="85" t="s">
        <v>172</v>
      </c>
      <c r="C30" s="88">
        <v>7.3079999999999998</v>
      </c>
      <c r="D30" s="88"/>
      <c r="E30" s="88"/>
      <c r="F30" s="88">
        <v>5</v>
      </c>
      <c r="G30" s="98">
        <f t="shared" ref="G30:G38" si="15">ROUNDUP(C30*E30*F30,1)</f>
        <v>0</v>
      </c>
      <c r="H30" s="81"/>
      <c r="I30" s="81" t="s">
        <v>130</v>
      </c>
      <c r="J30" s="88">
        <v>7.3090000000000002</v>
      </c>
      <c r="K30" s="88"/>
      <c r="L30" s="88">
        <v>10.1</v>
      </c>
      <c r="M30" s="88">
        <v>6</v>
      </c>
      <c r="N30" s="148">
        <f t="shared" si="0"/>
        <v>12</v>
      </c>
      <c r="O30" s="97">
        <f t="shared" ref="O30:O38" si="16">ROUNDUP(J30*L30*M30,1)</f>
        <v>443</v>
      </c>
      <c r="P30" s="81"/>
      <c r="Q30" s="81" t="s">
        <v>130</v>
      </c>
      <c r="R30" s="88">
        <v>6.11</v>
      </c>
      <c r="S30" s="88"/>
      <c r="T30" s="88">
        <v>10.1</v>
      </c>
      <c r="U30" s="88">
        <f t="shared" si="1"/>
        <v>886</v>
      </c>
      <c r="V30" s="88">
        <v>6</v>
      </c>
      <c r="W30" s="148">
        <f t="shared" si="2"/>
        <v>36</v>
      </c>
      <c r="X30" s="98">
        <f t="shared" ref="X30:X38" si="17">ROUNDUP(R30*T30*V30,1)</f>
        <v>370.3</v>
      </c>
      <c r="Y30" s="81"/>
      <c r="Z30" s="81" t="s">
        <v>130</v>
      </c>
      <c r="AA30" s="88">
        <v>7.3090000000000002</v>
      </c>
      <c r="AB30" s="88"/>
      <c r="AC30" s="88">
        <v>10.1</v>
      </c>
      <c r="AD30" s="88">
        <f t="shared" si="3"/>
        <v>2221.8000000000002</v>
      </c>
      <c r="AE30" s="88">
        <v>5</v>
      </c>
      <c r="AF30" s="97">
        <f t="shared" ref="AF30:AF38" si="18">ROUNDUP(AA30*AC30*AE30,1)</f>
        <v>369.20000000000005</v>
      </c>
      <c r="AG30" s="88"/>
      <c r="AH30" s="228"/>
      <c r="AI30" s="25"/>
      <c r="AJ30" s="40"/>
      <c r="AK30" s="40"/>
      <c r="AL30" s="40"/>
      <c r="AM30" s="40"/>
      <c r="AN30" s="129"/>
      <c r="AO30" s="25"/>
      <c r="AP30" s="229"/>
      <c r="AQ30" s="25" t="s">
        <v>172</v>
      </c>
      <c r="AR30" s="25">
        <v>7.3090000000000002</v>
      </c>
      <c r="AS30" s="25"/>
      <c r="AT30" s="25">
        <v>10.1</v>
      </c>
      <c r="AU30" s="25">
        <v>4</v>
      </c>
      <c r="AV30" s="131">
        <f t="shared" ref="AV30:AV38" si="19">ROUNDUP(AR30*AT30*AU30,1)</f>
        <v>295.3</v>
      </c>
      <c r="AW30" s="25"/>
      <c r="AX30" s="228"/>
      <c r="AY30" s="5"/>
      <c r="AZ30" s="39"/>
      <c r="BA30" s="39"/>
      <c r="BB30" s="39"/>
      <c r="BC30" s="39"/>
      <c r="BD30" s="99"/>
      <c r="BE30" s="39"/>
      <c r="BF30" s="228"/>
      <c r="BG30" s="5"/>
      <c r="BH30" s="39"/>
      <c r="BI30" s="39"/>
      <c r="BJ30" s="39"/>
      <c r="BK30" s="39"/>
      <c r="BL30" s="100"/>
      <c r="BM30" s="39"/>
      <c r="BN30" s="228"/>
      <c r="BO30" s="81"/>
      <c r="BP30" s="88"/>
      <c r="BQ30" s="88"/>
      <c r="BR30" s="88"/>
      <c r="BS30" s="88"/>
      <c r="BT30" s="98"/>
      <c r="BU30" s="88"/>
      <c r="BV30" s="158">
        <f t="shared" si="4"/>
        <v>62</v>
      </c>
      <c r="BW30" s="159">
        <f t="shared" si="5"/>
        <v>3772.3</v>
      </c>
    </row>
    <row r="31" spans="1:75" ht="24.95" hidden="1" customHeight="1" x14ac:dyDescent="0.4">
      <c r="A31" s="229"/>
      <c r="B31" s="85" t="s">
        <v>172</v>
      </c>
      <c r="C31" s="88">
        <v>6.508</v>
      </c>
      <c r="D31" s="88"/>
      <c r="E31" s="88"/>
      <c r="F31" s="88">
        <v>3</v>
      </c>
      <c r="G31" s="98">
        <f t="shared" si="15"/>
        <v>0</v>
      </c>
      <c r="H31" s="81"/>
      <c r="I31" s="81" t="s">
        <v>130</v>
      </c>
      <c r="J31" s="88">
        <v>6.508</v>
      </c>
      <c r="K31" s="88"/>
      <c r="L31" s="88">
        <v>10.1</v>
      </c>
      <c r="M31" s="88">
        <v>4</v>
      </c>
      <c r="N31" s="148">
        <f t="shared" si="0"/>
        <v>8</v>
      </c>
      <c r="O31" s="97">
        <f t="shared" si="16"/>
        <v>263</v>
      </c>
      <c r="P31" s="81"/>
      <c r="Q31" s="81" t="s">
        <v>130</v>
      </c>
      <c r="R31" s="88">
        <v>5.3079999999999998</v>
      </c>
      <c r="S31" s="88"/>
      <c r="T31" s="88">
        <v>10.1</v>
      </c>
      <c r="U31" s="88">
        <f t="shared" si="1"/>
        <v>526</v>
      </c>
      <c r="V31" s="88">
        <v>4</v>
      </c>
      <c r="W31" s="148">
        <f t="shared" si="2"/>
        <v>24</v>
      </c>
      <c r="X31" s="98">
        <f t="shared" si="17"/>
        <v>214.5</v>
      </c>
      <c r="Y31" s="81"/>
      <c r="Z31" s="81" t="s">
        <v>130</v>
      </c>
      <c r="AA31" s="88">
        <v>6.508</v>
      </c>
      <c r="AB31" s="88"/>
      <c r="AC31" s="88">
        <v>10.1</v>
      </c>
      <c r="AD31" s="88">
        <f t="shared" si="3"/>
        <v>1287</v>
      </c>
      <c r="AE31" s="88">
        <v>3</v>
      </c>
      <c r="AF31" s="97">
        <f t="shared" si="18"/>
        <v>197.2</v>
      </c>
      <c r="AG31" s="88"/>
      <c r="AH31" s="228"/>
      <c r="AI31" s="25"/>
      <c r="AJ31" s="40"/>
      <c r="AK31" s="40"/>
      <c r="AL31" s="40"/>
      <c r="AM31" s="40"/>
      <c r="AN31" s="129"/>
      <c r="AO31" s="25"/>
      <c r="AP31" s="229"/>
      <c r="AQ31" s="25" t="s">
        <v>172</v>
      </c>
      <c r="AR31" s="25">
        <v>6.508</v>
      </c>
      <c r="AS31" s="25"/>
      <c r="AT31" s="25">
        <v>10.1</v>
      </c>
      <c r="AU31" s="25">
        <v>2</v>
      </c>
      <c r="AV31" s="131">
        <f t="shared" si="19"/>
        <v>131.5</v>
      </c>
      <c r="AW31" s="25"/>
      <c r="AX31" s="228"/>
      <c r="AY31" s="5"/>
      <c r="AZ31" s="39"/>
      <c r="BA31" s="39"/>
      <c r="BB31" s="39"/>
      <c r="BC31" s="39"/>
      <c r="BD31" s="99"/>
      <c r="BE31" s="39"/>
      <c r="BF31" s="228"/>
      <c r="BG31" s="5"/>
      <c r="BH31" s="39"/>
      <c r="BI31" s="39"/>
      <c r="BJ31" s="39"/>
      <c r="BK31" s="39"/>
      <c r="BL31" s="100"/>
      <c r="BM31" s="39"/>
      <c r="BN31" s="228"/>
      <c r="BO31" s="81"/>
      <c r="BP31" s="88"/>
      <c r="BQ31" s="88"/>
      <c r="BR31" s="88"/>
      <c r="BS31" s="88"/>
      <c r="BT31" s="98"/>
      <c r="BU31" s="88"/>
      <c r="BV31" s="158">
        <f t="shared" si="4"/>
        <v>40</v>
      </c>
      <c r="BW31" s="159">
        <f t="shared" si="5"/>
        <v>2141.6999999999998</v>
      </c>
    </row>
    <row r="32" spans="1:75" ht="24.95" hidden="1" customHeight="1" x14ac:dyDescent="0.4">
      <c r="A32" s="229"/>
      <c r="B32" s="85" t="s">
        <v>172</v>
      </c>
      <c r="C32" s="88">
        <v>2.4630000000000001</v>
      </c>
      <c r="D32" s="88"/>
      <c r="E32" s="88"/>
      <c r="F32" s="88">
        <v>4</v>
      </c>
      <c r="G32" s="98">
        <f t="shared" si="15"/>
        <v>0</v>
      </c>
      <c r="H32" s="81"/>
      <c r="I32" s="81" t="s">
        <v>130</v>
      </c>
      <c r="J32" s="88">
        <v>2.4780000000000002</v>
      </c>
      <c r="K32" s="88"/>
      <c r="L32" s="88">
        <v>10.1</v>
      </c>
      <c r="M32" s="88">
        <v>4</v>
      </c>
      <c r="N32" s="148">
        <f t="shared" si="0"/>
        <v>8</v>
      </c>
      <c r="O32" s="97">
        <f t="shared" si="16"/>
        <v>100.19999999999999</v>
      </c>
      <c r="P32" s="81"/>
      <c r="Q32" s="81" t="s">
        <v>130</v>
      </c>
      <c r="R32" s="88">
        <v>2.4580000000000002</v>
      </c>
      <c r="S32" s="88"/>
      <c r="T32" s="88">
        <v>10.1</v>
      </c>
      <c r="U32" s="88">
        <f t="shared" si="1"/>
        <v>200.39999999999998</v>
      </c>
      <c r="V32" s="88">
        <v>4</v>
      </c>
      <c r="W32" s="148">
        <f t="shared" si="2"/>
        <v>24</v>
      </c>
      <c r="X32" s="98">
        <f t="shared" si="17"/>
        <v>99.399999999999991</v>
      </c>
      <c r="Y32" s="81"/>
      <c r="Z32" s="81" t="s">
        <v>130</v>
      </c>
      <c r="AA32" s="88">
        <v>2.4630000000000001</v>
      </c>
      <c r="AB32" s="88"/>
      <c r="AC32" s="88">
        <v>10.1</v>
      </c>
      <c r="AD32" s="88">
        <f t="shared" si="3"/>
        <v>596.4</v>
      </c>
      <c r="AE32" s="88">
        <v>4</v>
      </c>
      <c r="AF32" s="97">
        <f t="shared" si="18"/>
        <v>99.6</v>
      </c>
      <c r="AG32" s="88"/>
      <c r="AH32" s="228"/>
      <c r="AI32" s="25"/>
      <c r="AJ32" s="40"/>
      <c r="AK32" s="40"/>
      <c r="AL32" s="40"/>
      <c r="AM32" s="40"/>
      <c r="AN32" s="129"/>
      <c r="AO32" s="25"/>
      <c r="AP32" s="229"/>
      <c r="AQ32" s="25" t="s">
        <v>172</v>
      </c>
      <c r="AR32" s="25">
        <v>2.4079999999999999</v>
      </c>
      <c r="AS32" s="25"/>
      <c r="AT32" s="25">
        <v>10.1</v>
      </c>
      <c r="AU32" s="25">
        <v>4</v>
      </c>
      <c r="AV32" s="131">
        <f t="shared" si="19"/>
        <v>97.3</v>
      </c>
      <c r="AW32" s="25"/>
      <c r="AX32" s="228"/>
      <c r="AY32" s="5"/>
      <c r="AZ32" s="39"/>
      <c r="BA32" s="39"/>
      <c r="BB32" s="39"/>
      <c r="BC32" s="39"/>
      <c r="BD32" s="99"/>
      <c r="BE32" s="39"/>
      <c r="BF32" s="228"/>
      <c r="BG32" s="81"/>
      <c r="BH32" s="88"/>
      <c r="BI32" s="88"/>
      <c r="BJ32" s="88"/>
      <c r="BK32" s="88"/>
      <c r="BL32" s="97"/>
      <c r="BM32" s="88"/>
      <c r="BN32" s="228"/>
      <c r="BO32" s="81"/>
      <c r="BP32" s="88"/>
      <c r="BQ32" s="88"/>
      <c r="BR32" s="88"/>
      <c r="BS32" s="88"/>
      <c r="BT32" s="98"/>
      <c r="BU32" s="88"/>
      <c r="BV32" s="158">
        <f t="shared" si="4"/>
        <v>44</v>
      </c>
      <c r="BW32" s="159">
        <f t="shared" si="5"/>
        <v>993.69999999999993</v>
      </c>
    </row>
    <row r="33" spans="1:75" ht="24.95" hidden="1" customHeight="1" x14ac:dyDescent="0.4">
      <c r="A33" s="229"/>
      <c r="B33" s="85" t="s">
        <v>172</v>
      </c>
      <c r="C33" s="88">
        <v>2.4249999999999998</v>
      </c>
      <c r="D33" s="88"/>
      <c r="E33" s="88"/>
      <c r="F33" s="88">
        <v>4</v>
      </c>
      <c r="G33" s="98">
        <f t="shared" si="15"/>
        <v>0</v>
      </c>
      <c r="H33" s="81"/>
      <c r="I33" s="81" t="s">
        <v>130</v>
      </c>
      <c r="J33" s="88">
        <v>2.44</v>
      </c>
      <c r="K33" s="88"/>
      <c r="L33" s="88">
        <v>10.1</v>
      </c>
      <c r="M33" s="88">
        <v>6</v>
      </c>
      <c r="N33" s="148">
        <f t="shared" si="0"/>
        <v>12</v>
      </c>
      <c r="O33" s="97">
        <f t="shared" si="16"/>
        <v>147.9</v>
      </c>
      <c r="P33" s="81"/>
      <c r="Q33" s="81" t="s">
        <v>130</v>
      </c>
      <c r="R33" s="88">
        <v>2.42</v>
      </c>
      <c r="S33" s="88"/>
      <c r="T33" s="88">
        <v>10.1</v>
      </c>
      <c r="U33" s="88">
        <f t="shared" si="1"/>
        <v>295.8</v>
      </c>
      <c r="V33" s="88">
        <v>6</v>
      </c>
      <c r="W33" s="148">
        <f t="shared" si="2"/>
        <v>36</v>
      </c>
      <c r="X33" s="98">
        <f t="shared" si="17"/>
        <v>146.69999999999999</v>
      </c>
      <c r="Y33" s="81"/>
      <c r="Z33" s="81" t="s">
        <v>130</v>
      </c>
      <c r="AA33" s="88">
        <v>2.4249999999999998</v>
      </c>
      <c r="AB33" s="88"/>
      <c r="AC33" s="88">
        <v>10.1</v>
      </c>
      <c r="AD33" s="88">
        <f t="shared" si="3"/>
        <v>880.19999999999993</v>
      </c>
      <c r="AE33" s="88">
        <v>4</v>
      </c>
      <c r="AF33" s="97">
        <f t="shared" si="18"/>
        <v>98</v>
      </c>
      <c r="AG33" s="88"/>
      <c r="AH33" s="228"/>
      <c r="AI33" s="25"/>
      <c r="AJ33" s="40"/>
      <c r="AK33" s="40"/>
      <c r="AL33" s="40"/>
      <c r="AM33" s="40"/>
      <c r="AN33" s="129"/>
      <c r="AO33" s="25"/>
      <c r="AP33" s="229"/>
      <c r="AQ33" s="25" t="s">
        <v>172</v>
      </c>
      <c r="AR33" s="25">
        <v>2.36</v>
      </c>
      <c r="AS33" s="25"/>
      <c r="AT33" s="25">
        <v>10.1</v>
      </c>
      <c r="AU33" s="25">
        <v>2</v>
      </c>
      <c r="AV33" s="131">
        <f t="shared" si="19"/>
        <v>47.7</v>
      </c>
      <c r="AW33" s="25"/>
      <c r="AX33" s="228"/>
      <c r="AY33" s="81"/>
      <c r="AZ33" s="88"/>
      <c r="BA33" s="88"/>
      <c r="BB33" s="88"/>
      <c r="BC33" s="88"/>
      <c r="BD33" s="98"/>
      <c r="BE33" s="88"/>
      <c r="BF33" s="228"/>
      <c r="BG33" s="81"/>
      <c r="BH33" s="88"/>
      <c r="BI33" s="88"/>
      <c r="BJ33" s="88"/>
      <c r="BK33" s="88"/>
      <c r="BL33" s="97"/>
      <c r="BM33" s="88"/>
      <c r="BN33" s="228"/>
      <c r="BO33" s="81"/>
      <c r="BP33" s="88"/>
      <c r="BQ33" s="88"/>
      <c r="BR33" s="88"/>
      <c r="BS33" s="88"/>
      <c r="BT33" s="98"/>
      <c r="BU33" s="88"/>
      <c r="BV33" s="158">
        <f t="shared" si="4"/>
        <v>58</v>
      </c>
      <c r="BW33" s="159">
        <f t="shared" si="5"/>
        <v>1321.7</v>
      </c>
    </row>
    <row r="34" spans="1:75" ht="24.95" hidden="1" customHeight="1" x14ac:dyDescent="0.4">
      <c r="A34" s="229"/>
      <c r="B34" s="85" t="s">
        <v>172</v>
      </c>
      <c r="C34" s="88">
        <v>2.1930000000000001</v>
      </c>
      <c r="D34" s="88"/>
      <c r="E34" s="88"/>
      <c r="F34" s="88">
        <v>6</v>
      </c>
      <c r="G34" s="98">
        <f t="shared" si="15"/>
        <v>0</v>
      </c>
      <c r="H34" s="81"/>
      <c r="I34" s="81" t="s">
        <v>130</v>
      </c>
      <c r="J34" s="88">
        <v>2.2080000000000002</v>
      </c>
      <c r="K34" s="88"/>
      <c r="L34" s="88">
        <v>10.1</v>
      </c>
      <c r="M34" s="88">
        <v>6</v>
      </c>
      <c r="N34" s="148">
        <f t="shared" si="0"/>
        <v>12</v>
      </c>
      <c r="O34" s="97">
        <f t="shared" si="16"/>
        <v>133.9</v>
      </c>
      <c r="P34" s="81"/>
      <c r="Q34" s="81" t="s">
        <v>130</v>
      </c>
      <c r="R34" s="88">
        <v>2.1880000000000002</v>
      </c>
      <c r="S34" s="88"/>
      <c r="T34" s="88">
        <v>10.1</v>
      </c>
      <c r="U34" s="88">
        <f t="shared" si="1"/>
        <v>267.8</v>
      </c>
      <c r="V34" s="88">
        <v>6</v>
      </c>
      <c r="W34" s="148">
        <f t="shared" si="2"/>
        <v>36</v>
      </c>
      <c r="X34" s="98">
        <f t="shared" si="17"/>
        <v>132.6</v>
      </c>
      <c r="Y34" s="81"/>
      <c r="Z34" s="81" t="s">
        <v>130</v>
      </c>
      <c r="AA34" s="88">
        <v>2.1930000000000001</v>
      </c>
      <c r="AB34" s="88"/>
      <c r="AC34" s="88">
        <v>10.1</v>
      </c>
      <c r="AD34" s="88">
        <f t="shared" si="3"/>
        <v>795.59999999999991</v>
      </c>
      <c r="AE34" s="88">
        <v>6</v>
      </c>
      <c r="AF34" s="97">
        <f t="shared" si="18"/>
        <v>132.9</v>
      </c>
      <c r="AG34" s="88"/>
      <c r="AH34" s="228"/>
      <c r="AI34" s="25"/>
      <c r="AJ34" s="40"/>
      <c r="AK34" s="40"/>
      <c r="AL34" s="40"/>
      <c r="AM34" s="40"/>
      <c r="AN34" s="129"/>
      <c r="AO34" s="25"/>
      <c r="AP34" s="229"/>
      <c r="AQ34" s="25" t="s">
        <v>172</v>
      </c>
      <c r="AR34" s="25">
        <v>2.1379999999999999</v>
      </c>
      <c r="AS34" s="25"/>
      <c r="AT34" s="25">
        <v>10.1</v>
      </c>
      <c r="AU34" s="25">
        <v>6</v>
      </c>
      <c r="AV34" s="131">
        <f t="shared" si="19"/>
        <v>129.6</v>
      </c>
      <c r="AW34" s="25"/>
      <c r="AX34" s="228"/>
      <c r="AY34" s="81"/>
      <c r="AZ34" s="88"/>
      <c r="BA34" s="88"/>
      <c r="BB34" s="88"/>
      <c r="BC34" s="88"/>
      <c r="BD34" s="98"/>
      <c r="BE34" s="88"/>
      <c r="BF34" s="228"/>
      <c r="BG34" s="81"/>
      <c r="BH34" s="88"/>
      <c r="BI34" s="88"/>
      <c r="BJ34" s="88"/>
      <c r="BK34" s="88"/>
      <c r="BL34" s="97"/>
      <c r="BM34" s="88"/>
      <c r="BN34" s="228"/>
      <c r="BO34" s="81"/>
      <c r="BP34" s="88"/>
      <c r="BQ34" s="88"/>
      <c r="BR34" s="88"/>
      <c r="BS34" s="88"/>
      <c r="BT34" s="98"/>
      <c r="BU34" s="88"/>
      <c r="BV34" s="158">
        <f t="shared" si="4"/>
        <v>66</v>
      </c>
      <c r="BW34" s="159">
        <f t="shared" si="5"/>
        <v>1325.8999999999999</v>
      </c>
    </row>
    <row r="35" spans="1:75" ht="24.95" hidden="1" customHeight="1" x14ac:dyDescent="0.4">
      <c r="A35" s="229"/>
      <c r="B35" s="85" t="s">
        <v>172</v>
      </c>
      <c r="C35" s="88">
        <v>2.1349999999999998</v>
      </c>
      <c r="D35" s="88"/>
      <c r="E35" s="88"/>
      <c r="F35" s="88">
        <v>6</v>
      </c>
      <c r="G35" s="98">
        <f t="shared" si="15"/>
        <v>0</v>
      </c>
      <c r="H35" s="81"/>
      <c r="I35" s="81" t="s">
        <v>130</v>
      </c>
      <c r="J35" s="88">
        <v>2.15</v>
      </c>
      <c r="K35" s="88"/>
      <c r="L35" s="88">
        <v>10.1</v>
      </c>
      <c r="M35" s="88">
        <v>9</v>
      </c>
      <c r="N35" s="148">
        <f t="shared" si="0"/>
        <v>18</v>
      </c>
      <c r="O35" s="97">
        <f t="shared" si="16"/>
        <v>195.5</v>
      </c>
      <c r="P35" s="81"/>
      <c r="Q35" s="81" t="s">
        <v>130</v>
      </c>
      <c r="R35" s="88">
        <v>2.13</v>
      </c>
      <c r="S35" s="88"/>
      <c r="T35" s="88">
        <v>10.1</v>
      </c>
      <c r="U35" s="88">
        <f t="shared" si="1"/>
        <v>391</v>
      </c>
      <c r="V35" s="88">
        <v>9</v>
      </c>
      <c r="W35" s="148">
        <f t="shared" si="2"/>
        <v>54</v>
      </c>
      <c r="X35" s="98">
        <f t="shared" si="17"/>
        <v>193.7</v>
      </c>
      <c r="Y35" s="81"/>
      <c r="Z35" s="81" t="s">
        <v>130</v>
      </c>
      <c r="AA35" s="88">
        <v>2.1349999999999998</v>
      </c>
      <c r="AB35" s="88"/>
      <c r="AC35" s="88">
        <v>10.1</v>
      </c>
      <c r="AD35" s="88">
        <f t="shared" si="3"/>
        <v>1162.1999999999998</v>
      </c>
      <c r="AE35" s="88">
        <v>6</v>
      </c>
      <c r="AF35" s="97">
        <f t="shared" si="18"/>
        <v>129.4</v>
      </c>
      <c r="AG35" s="88"/>
      <c r="AH35" s="228"/>
      <c r="AI35" s="25"/>
      <c r="AJ35" s="40"/>
      <c r="AK35" s="40"/>
      <c r="AL35" s="40"/>
      <c r="AM35" s="40"/>
      <c r="AN35" s="129"/>
      <c r="AO35" s="25"/>
      <c r="AP35" s="229"/>
      <c r="AQ35" s="25" t="s">
        <v>172</v>
      </c>
      <c r="AR35" s="25">
        <v>2.0699999999999998</v>
      </c>
      <c r="AS35" s="25"/>
      <c r="AT35" s="25">
        <v>10.1</v>
      </c>
      <c r="AU35" s="25">
        <v>3</v>
      </c>
      <c r="AV35" s="131">
        <f t="shared" si="19"/>
        <v>62.800000000000004</v>
      </c>
      <c r="AW35" s="25"/>
      <c r="AX35" s="228"/>
      <c r="AY35" s="81"/>
      <c r="AZ35" s="88"/>
      <c r="BA35" s="88"/>
      <c r="BB35" s="88"/>
      <c r="BC35" s="88"/>
      <c r="BD35" s="98"/>
      <c r="BE35" s="88"/>
      <c r="BF35" s="228"/>
      <c r="BG35" s="81"/>
      <c r="BH35" s="88"/>
      <c r="BI35" s="88"/>
      <c r="BJ35" s="88"/>
      <c r="BK35" s="88"/>
      <c r="BL35" s="97"/>
      <c r="BM35" s="88"/>
      <c r="BN35" s="228"/>
      <c r="BO35" s="81"/>
      <c r="BP35" s="88"/>
      <c r="BQ35" s="88"/>
      <c r="BR35" s="88"/>
      <c r="BS35" s="88"/>
      <c r="BT35" s="98"/>
      <c r="BU35" s="88"/>
      <c r="BV35" s="158">
        <f t="shared" si="4"/>
        <v>87</v>
      </c>
      <c r="BW35" s="159">
        <f t="shared" si="5"/>
        <v>1745.3999999999999</v>
      </c>
    </row>
    <row r="36" spans="1:75" ht="24.95" hidden="1" customHeight="1" x14ac:dyDescent="0.4">
      <c r="A36" s="229"/>
      <c r="B36" s="85" t="s">
        <v>172</v>
      </c>
      <c r="C36" s="88">
        <v>1.3540000000000001</v>
      </c>
      <c r="D36" s="88"/>
      <c r="E36" s="88"/>
      <c r="F36" s="88">
        <v>6</v>
      </c>
      <c r="G36" s="98">
        <f t="shared" si="15"/>
        <v>0</v>
      </c>
      <c r="H36" s="81"/>
      <c r="I36" s="81" t="s">
        <v>130</v>
      </c>
      <c r="J36" s="88">
        <v>1.3540000000000001</v>
      </c>
      <c r="K36" s="88"/>
      <c r="L36" s="88">
        <v>10.1</v>
      </c>
      <c r="M36" s="88">
        <v>8</v>
      </c>
      <c r="N36" s="148">
        <f t="shared" si="0"/>
        <v>16</v>
      </c>
      <c r="O36" s="97">
        <f t="shared" si="16"/>
        <v>109.5</v>
      </c>
      <c r="P36" s="81"/>
      <c r="Q36" s="81" t="s">
        <v>130</v>
      </c>
      <c r="R36" s="88">
        <v>1.355</v>
      </c>
      <c r="S36" s="88"/>
      <c r="T36" s="88">
        <v>10.1</v>
      </c>
      <c r="U36" s="88">
        <f t="shared" si="1"/>
        <v>219</v>
      </c>
      <c r="V36" s="88">
        <v>8</v>
      </c>
      <c r="W36" s="148">
        <f t="shared" si="2"/>
        <v>48</v>
      </c>
      <c r="X36" s="98">
        <f t="shared" si="17"/>
        <v>109.5</v>
      </c>
      <c r="Y36" s="81"/>
      <c r="Z36" s="81" t="s">
        <v>130</v>
      </c>
      <c r="AA36" s="88">
        <v>1.3540000000000001</v>
      </c>
      <c r="AB36" s="88"/>
      <c r="AC36" s="88">
        <v>10.1</v>
      </c>
      <c r="AD36" s="88">
        <f t="shared" si="3"/>
        <v>657</v>
      </c>
      <c r="AE36" s="88">
        <v>6</v>
      </c>
      <c r="AF36" s="97">
        <f t="shared" si="18"/>
        <v>82.1</v>
      </c>
      <c r="AG36" s="88"/>
      <c r="AH36" s="228"/>
      <c r="AI36" s="25"/>
      <c r="AJ36" s="40"/>
      <c r="AK36" s="40"/>
      <c r="AL36" s="40"/>
      <c r="AM36" s="40"/>
      <c r="AN36" s="129"/>
      <c r="AO36" s="25"/>
      <c r="AP36" s="229"/>
      <c r="AQ36" s="25" t="s">
        <v>172</v>
      </c>
      <c r="AR36" s="25">
        <v>1.3540000000000001</v>
      </c>
      <c r="AS36" s="25"/>
      <c r="AT36" s="25">
        <v>10.1</v>
      </c>
      <c r="AU36" s="25">
        <v>4</v>
      </c>
      <c r="AV36" s="131">
        <f t="shared" si="19"/>
        <v>54.800000000000004</v>
      </c>
      <c r="AW36" s="25"/>
      <c r="AX36" s="228"/>
      <c r="AY36" s="81"/>
      <c r="AZ36" s="88"/>
      <c r="BA36" s="88"/>
      <c r="BB36" s="88"/>
      <c r="BC36" s="88"/>
      <c r="BD36" s="98"/>
      <c r="BE36" s="88"/>
      <c r="BF36" s="228"/>
      <c r="BG36" s="81"/>
      <c r="BH36" s="88"/>
      <c r="BI36" s="88"/>
      <c r="BJ36" s="88"/>
      <c r="BK36" s="88"/>
      <c r="BL36" s="97"/>
      <c r="BM36" s="88"/>
      <c r="BN36" s="228"/>
      <c r="BO36" s="81"/>
      <c r="BP36" s="88"/>
      <c r="BQ36" s="88"/>
      <c r="BR36" s="88"/>
      <c r="BS36" s="88"/>
      <c r="BT36" s="98"/>
      <c r="BU36" s="88"/>
      <c r="BV36" s="158">
        <f t="shared" si="4"/>
        <v>80</v>
      </c>
      <c r="BW36" s="159">
        <f t="shared" si="5"/>
        <v>1012.9</v>
      </c>
    </row>
    <row r="37" spans="1:75" ht="24.95" hidden="1" customHeight="1" x14ac:dyDescent="0.4">
      <c r="A37" s="229"/>
      <c r="B37" s="85" t="s">
        <v>172</v>
      </c>
      <c r="C37" s="88">
        <v>0.96399999999999997</v>
      </c>
      <c r="D37" s="88"/>
      <c r="E37" s="88"/>
      <c r="F37" s="88">
        <v>4</v>
      </c>
      <c r="G37" s="98">
        <f t="shared" si="15"/>
        <v>0</v>
      </c>
      <c r="H37" s="81"/>
      <c r="I37" s="81" t="s">
        <v>130</v>
      </c>
      <c r="J37" s="88">
        <v>0.96399999999999997</v>
      </c>
      <c r="K37" s="88"/>
      <c r="L37" s="88">
        <v>10.1</v>
      </c>
      <c r="M37" s="88">
        <v>4</v>
      </c>
      <c r="N37" s="148">
        <f t="shared" si="0"/>
        <v>8</v>
      </c>
      <c r="O37" s="97">
        <f t="shared" si="16"/>
        <v>39</v>
      </c>
      <c r="P37" s="81"/>
      <c r="Q37" s="81" t="s">
        <v>130</v>
      </c>
      <c r="R37" s="88">
        <v>0.96399999999999997</v>
      </c>
      <c r="S37" s="88"/>
      <c r="T37" s="88">
        <v>10.1</v>
      </c>
      <c r="U37" s="88">
        <f t="shared" si="1"/>
        <v>78</v>
      </c>
      <c r="V37" s="88">
        <v>4</v>
      </c>
      <c r="W37" s="148">
        <f t="shared" si="2"/>
        <v>24</v>
      </c>
      <c r="X37" s="98">
        <f t="shared" si="17"/>
        <v>39</v>
      </c>
      <c r="Y37" s="81"/>
      <c r="Z37" s="81" t="s">
        <v>130</v>
      </c>
      <c r="AA37" s="88">
        <v>0.96399999999999997</v>
      </c>
      <c r="AB37" s="88"/>
      <c r="AC37" s="88">
        <v>10.1</v>
      </c>
      <c r="AD37" s="88">
        <f t="shared" si="3"/>
        <v>234</v>
      </c>
      <c r="AE37" s="88">
        <v>4</v>
      </c>
      <c r="AF37" s="97">
        <f t="shared" si="18"/>
        <v>39</v>
      </c>
      <c r="AG37" s="88"/>
      <c r="AH37" s="228"/>
      <c r="AI37" s="25"/>
      <c r="AJ37" s="40"/>
      <c r="AK37" s="40"/>
      <c r="AL37" s="40"/>
      <c r="AM37" s="40"/>
      <c r="AN37" s="129"/>
      <c r="AO37" s="25"/>
      <c r="AP37" s="229"/>
      <c r="AQ37" s="25" t="s">
        <v>172</v>
      </c>
      <c r="AR37" s="25">
        <v>0.96399999999999997</v>
      </c>
      <c r="AS37" s="25"/>
      <c r="AT37" s="25">
        <v>10.1</v>
      </c>
      <c r="AU37" s="25">
        <v>4</v>
      </c>
      <c r="AV37" s="131">
        <f t="shared" si="19"/>
        <v>39</v>
      </c>
      <c r="AW37" s="25"/>
      <c r="AX37" s="228"/>
      <c r="AY37" s="81"/>
      <c r="AZ37" s="88"/>
      <c r="BA37" s="88"/>
      <c r="BB37" s="88"/>
      <c r="BC37" s="88"/>
      <c r="BD37" s="98"/>
      <c r="BE37" s="88"/>
      <c r="BF37" s="228"/>
      <c r="BG37" s="81"/>
      <c r="BH37" s="88"/>
      <c r="BI37" s="88"/>
      <c r="BJ37" s="88"/>
      <c r="BK37" s="88"/>
      <c r="BL37" s="97"/>
      <c r="BM37" s="88"/>
      <c r="BN37" s="228"/>
      <c r="BO37" s="81"/>
      <c r="BP37" s="88"/>
      <c r="BQ37" s="88"/>
      <c r="BR37" s="88"/>
      <c r="BS37" s="88"/>
      <c r="BT37" s="98"/>
      <c r="BU37" s="88"/>
      <c r="BV37" s="158">
        <f t="shared" si="4"/>
        <v>44</v>
      </c>
      <c r="BW37" s="159">
        <f t="shared" si="5"/>
        <v>390</v>
      </c>
    </row>
    <row r="38" spans="1:75" ht="24.95" hidden="1" customHeight="1" x14ac:dyDescent="0.4">
      <c r="A38" s="229"/>
      <c r="B38" s="85" t="s">
        <v>172</v>
      </c>
      <c r="C38" s="88">
        <v>0.95399999999999996</v>
      </c>
      <c r="D38" s="88"/>
      <c r="E38" s="88"/>
      <c r="F38" s="88">
        <v>6</v>
      </c>
      <c r="G38" s="98">
        <f t="shared" si="15"/>
        <v>0</v>
      </c>
      <c r="H38" s="81"/>
      <c r="I38" s="81" t="s">
        <v>130</v>
      </c>
      <c r="J38" s="88">
        <v>0.95399999999999996</v>
      </c>
      <c r="K38" s="88"/>
      <c r="L38" s="88">
        <v>10.1</v>
      </c>
      <c r="M38" s="88">
        <v>8</v>
      </c>
      <c r="N38" s="148">
        <f t="shared" si="0"/>
        <v>16</v>
      </c>
      <c r="O38" s="97">
        <f t="shared" si="16"/>
        <v>77.099999999999994</v>
      </c>
      <c r="P38" s="81"/>
      <c r="Q38" s="81" t="s">
        <v>130</v>
      </c>
      <c r="R38" s="88">
        <v>0.95399999999999996</v>
      </c>
      <c r="S38" s="88"/>
      <c r="T38" s="88">
        <v>10.1</v>
      </c>
      <c r="U38" s="88">
        <f t="shared" si="1"/>
        <v>154.19999999999999</v>
      </c>
      <c r="V38" s="88">
        <v>8</v>
      </c>
      <c r="W38" s="148">
        <f t="shared" si="2"/>
        <v>48</v>
      </c>
      <c r="X38" s="98">
        <f t="shared" si="17"/>
        <v>77.099999999999994</v>
      </c>
      <c r="Y38" s="81"/>
      <c r="Z38" s="81" t="s">
        <v>130</v>
      </c>
      <c r="AA38" s="88">
        <v>0.95399999999999996</v>
      </c>
      <c r="AB38" s="88"/>
      <c r="AC38" s="88">
        <v>10.1</v>
      </c>
      <c r="AD38" s="88">
        <f t="shared" si="3"/>
        <v>462.59999999999997</v>
      </c>
      <c r="AE38" s="88">
        <v>6</v>
      </c>
      <c r="AF38" s="97">
        <f t="shared" si="18"/>
        <v>57.9</v>
      </c>
      <c r="AG38" s="88"/>
      <c r="AH38" s="228"/>
      <c r="AI38" s="25"/>
      <c r="AJ38" s="40"/>
      <c r="AK38" s="40"/>
      <c r="AL38" s="40"/>
      <c r="AM38" s="40"/>
      <c r="AN38" s="129"/>
      <c r="AO38" s="25"/>
      <c r="AP38" s="229"/>
      <c r="AQ38" s="25" t="s">
        <v>172</v>
      </c>
      <c r="AR38" s="25">
        <v>0.95399999999999996</v>
      </c>
      <c r="AS38" s="25"/>
      <c r="AT38" s="25">
        <v>10.1</v>
      </c>
      <c r="AU38" s="25">
        <v>4</v>
      </c>
      <c r="AV38" s="131">
        <f t="shared" si="19"/>
        <v>38.6</v>
      </c>
      <c r="AW38" s="25"/>
      <c r="AX38" s="228"/>
      <c r="AY38" s="81"/>
      <c r="AZ38" s="88"/>
      <c r="BA38" s="88"/>
      <c r="BB38" s="88"/>
      <c r="BC38" s="88"/>
      <c r="BD38" s="98"/>
      <c r="BE38" s="88"/>
      <c r="BF38" s="228"/>
      <c r="BG38" s="81"/>
      <c r="BH38" s="88"/>
      <c r="BI38" s="88"/>
      <c r="BJ38" s="88"/>
      <c r="BK38" s="88"/>
      <c r="BL38" s="97"/>
      <c r="BM38" s="88"/>
      <c r="BN38" s="228"/>
      <c r="BO38" s="81"/>
      <c r="BP38" s="88"/>
      <c r="BQ38" s="88"/>
      <c r="BR38" s="88"/>
      <c r="BS38" s="88"/>
      <c r="BT38" s="98"/>
      <c r="BU38" s="88"/>
      <c r="BV38" s="158">
        <f t="shared" si="4"/>
        <v>80</v>
      </c>
      <c r="BW38" s="159">
        <f t="shared" si="5"/>
        <v>713.3</v>
      </c>
    </row>
    <row r="39" spans="1:75" ht="24.95" customHeight="1" x14ac:dyDescent="0.4">
      <c r="A39" s="229"/>
      <c r="B39" s="144" t="s">
        <v>210</v>
      </c>
      <c r="C39" s="88"/>
      <c r="D39" s="88"/>
      <c r="E39" s="148"/>
      <c r="F39" s="148">
        <f>SUM(F30:F38)</f>
        <v>44</v>
      </c>
      <c r="G39" s="149">
        <f>SUM(G30:G38)</f>
        <v>0</v>
      </c>
      <c r="H39" s="81"/>
      <c r="I39" s="81"/>
      <c r="J39" s="88"/>
      <c r="K39" s="88"/>
      <c r="L39" s="88"/>
      <c r="M39" s="148">
        <f>SUM(M30:M38)</f>
        <v>55</v>
      </c>
      <c r="N39" s="148">
        <f t="shared" si="0"/>
        <v>110</v>
      </c>
      <c r="O39" s="149">
        <f>SUM(O30:O38)</f>
        <v>1509.1</v>
      </c>
      <c r="P39" s="81"/>
      <c r="Q39" s="81"/>
      <c r="R39" s="88"/>
      <c r="S39" s="88"/>
      <c r="T39" s="88"/>
      <c r="U39" s="148">
        <f t="shared" si="1"/>
        <v>3018.2</v>
      </c>
      <c r="V39" s="148">
        <f>SUM(V30:V38)</f>
        <v>55</v>
      </c>
      <c r="W39" s="148">
        <f t="shared" si="2"/>
        <v>330</v>
      </c>
      <c r="X39" s="149">
        <f>SUM(X30:X38)</f>
        <v>1382.7999999999997</v>
      </c>
      <c r="Y39" s="81"/>
      <c r="Z39" s="81"/>
      <c r="AA39" s="88"/>
      <c r="AB39" s="88"/>
      <c r="AC39" s="88"/>
      <c r="AD39" s="148">
        <f t="shared" si="3"/>
        <v>8296.7999999999993</v>
      </c>
      <c r="AE39" s="148">
        <f>SUM(AE30:AE38)</f>
        <v>44</v>
      </c>
      <c r="AF39" s="149">
        <f>SUM(AF30:AF38)</f>
        <v>1205.3000000000002</v>
      </c>
      <c r="AG39" s="88"/>
      <c r="AH39" s="228"/>
      <c r="AI39" s="25"/>
      <c r="AJ39" s="40"/>
      <c r="AK39" s="40"/>
      <c r="AL39" s="40"/>
      <c r="AM39" s="153">
        <f>SUM(AM30:AM38)</f>
        <v>0</v>
      </c>
      <c r="AN39" s="152">
        <f>SUM(AN30:AN38)</f>
        <v>0</v>
      </c>
      <c r="AO39" s="25"/>
      <c r="AP39" s="229"/>
      <c r="AQ39" s="25"/>
      <c r="AR39" s="25"/>
      <c r="AS39" s="25"/>
      <c r="AT39" s="25"/>
      <c r="AU39" s="150">
        <f>SUM(AU30:AU38)</f>
        <v>33</v>
      </c>
      <c r="AV39" s="151">
        <f>SUM(AV30:AV38)</f>
        <v>896.6</v>
      </c>
      <c r="AW39" s="25"/>
      <c r="AX39" s="228"/>
      <c r="AY39" s="81"/>
      <c r="AZ39" s="88"/>
      <c r="BA39" s="88"/>
      <c r="BB39" s="88"/>
      <c r="BC39" s="148">
        <f>SUM(BC30:BC38)</f>
        <v>0</v>
      </c>
      <c r="BD39" s="149">
        <f>SUM(BD30:BD38)</f>
        <v>0</v>
      </c>
      <c r="BE39" s="88"/>
      <c r="BF39" s="228"/>
      <c r="BG39" s="81"/>
      <c r="BH39" s="88"/>
      <c r="BI39" s="88"/>
      <c r="BJ39" s="88"/>
      <c r="BK39" s="148">
        <f>SUM(BK30:BK38)</f>
        <v>0</v>
      </c>
      <c r="BL39" s="149">
        <f>SUM(BL30:BL38)</f>
        <v>0</v>
      </c>
      <c r="BM39" s="88"/>
      <c r="BN39" s="228"/>
      <c r="BO39" s="81"/>
      <c r="BP39" s="88"/>
      <c r="BQ39" s="88"/>
      <c r="BR39" s="88"/>
      <c r="BS39" s="148">
        <f>SUM(BS30:BS38)</f>
        <v>0</v>
      </c>
      <c r="BT39" s="149">
        <f>SUM(BT30:BT38)</f>
        <v>0</v>
      </c>
      <c r="BU39" s="88"/>
      <c r="BV39" s="158">
        <f t="shared" si="4"/>
        <v>561</v>
      </c>
      <c r="BW39" s="159">
        <f t="shared" si="5"/>
        <v>13416.9</v>
      </c>
    </row>
    <row r="40" spans="1:75" ht="24.95" hidden="1" customHeight="1" x14ac:dyDescent="0.4">
      <c r="A40" s="229"/>
      <c r="B40" s="85" t="s">
        <v>170</v>
      </c>
      <c r="C40" s="88">
        <v>0.01</v>
      </c>
      <c r="D40" s="88"/>
      <c r="E40" s="88"/>
      <c r="F40" s="88">
        <v>40</v>
      </c>
      <c r="G40" s="98">
        <f>ROUNDUP(C40*E40*F40,2)</f>
        <v>0</v>
      </c>
      <c r="H40" s="81"/>
      <c r="I40" s="81" t="s">
        <v>120</v>
      </c>
      <c r="J40" s="88">
        <v>0.01</v>
      </c>
      <c r="K40" s="88"/>
      <c r="L40" s="88">
        <v>47.1</v>
      </c>
      <c r="M40" s="88">
        <v>48</v>
      </c>
      <c r="N40" s="148">
        <f t="shared" si="0"/>
        <v>96</v>
      </c>
      <c r="O40" s="97">
        <f>ROUNDUP(J40*L40*M40,2)</f>
        <v>22.610000000000003</v>
      </c>
      <c r="P40" s="81"/>
      <c r="Q40" s="81" t="s">
        <v>120</v>
      </c>
      <c r="R40" s="88">
        <v>0.01</v>
      </c>
      <c r="S40" s="88"/>
      <c r="T40" s="88">
        <v>47.1</v>
      </c>
      <c r="U40" s="88">
        <f t="shared" si="1"/>
        <v>45.220000000000006</v>
      </c>
      <c r="V40" s="88">
        <v>48</v>
      </c>
      <c r="W40" s="148">
        <f t="shared" si="2"/>
        <v>288</v>
      </c>
      <c r="X40" s="98">
        <f>ROUNDUP(R40*T40*V40,2)</f>
        <v>22.610000000000003</v>
      </c>
      <c r="Y40" s="81"/>
      <c r="Z40" s="81" t="s">
        <v>120</v>
      </c>
      <c r="AA40" s="88">
        <v>0.01</v>
      </c>
      <c r="AB40" s="88"/>
      <c r="AC40" s="88">
        <v>47.1</v>
      </c>
      <c r="AD40" s="148">
        <f t="shared" si="3"/>
        <v>135.66000000000003</v>
      </c>
      <c r="AE40" s="88">
        <v>20</v>
      </c>
      <c r="AF40" s="97">
        <f>ROUNDUP(AA40*AC40*AE40,2)</f>
        <v>9.42</v>
      </c>
      <c r="AG40" s="88"/>
      <c r="AH40" s="228"/>
      <c r="AI40" s="81" t="s">
        <v>120</v>
      </c>
      <c r="AJ40" s="88">
        <v>0.01</v>
      </c>
      <c r="AK40" s="88"/>
      <c r="AL40" s="88">
        <v>47.1</v>
      </c>
      <c r="AM40" s="88">
        <v>4</v>
      </c>
      <c r="AN40" s="98">
        <f>ROUNDUP(AJ40*AL40*AM40,2)</f>
        <v>1.89</v>
      </c>
      <c r="AO40" s="81"/>
      <c r="AP40" s="229"/>
      <c r="AQ40" s="25" t="s">
        <v>170</v>
      </c>
      <c r="AR40" s="25">
        <v>0.01</v>
      </c>
      <c r="AS40" s="25"/>
      <c r="AT40" s="25">
        <v>47.1</v>
      </c>
      <c r="AU40" s="25">
        <v>32</v>
      </c>
      <c r="AV40" s="131">
        <f>ROUNDUP(AR40*AT40*AU40,2)</f>
        <v>15.08</v>
      </c>
      <c r="AW40" s="25"/>
      <c r="AX40" s="228"/>
      <c r="AY40" s="81" t="s">
        <v>120</v>
      </c>
      <c r="AZ40" s="88">
        <v>0.01</v>
      </c>
      <c r="BA40" s="88"/>
      <c r="BB40" s="88">
        <v>47.1</v>
      </c>
      <c r="BC40" s="88">
        <v>4</v>
      </c>
      <c r="BD40" s="98">
        <f>ROUNDUP(AZ40*BB40*BC40,2)</f>
        <v>1.89</v>
      </c>
      <c r="BE40" s="88"/>
      <c r="BF40" s="228"/>
      <c r="BG40" s="81"/>
      <c r="BH40" s="88"/>
      <c r="BI40" s="88"/>
      <c r="BJ40" s="88"/>
      <c r="BK40" s="88"/>
      <c r="BL40" s="97"/>
      <c r="BM40" s="88"/>
      <c r="BN40" s="228"/>
      <c r="BO40" s="81" t="s">
        <v>120</v>
      </c>
      <c r="BP40" s="88">
        <v>0.01</v>
      </c>
      <c r="BQ40" s="88"/>
      <c r="BR40" s="88">
        <v>47.1</v>
      </c>
      <c r="BS40" s="88">
        <v>4</v>
      </c>
      <c r="BT40" s="98">
        <f>ROUNDUP(BP40*BR40*BS40,2)</f>
        <v>1.89</v>
      </c>
      <c r="BU40" s="88"/>
      <c r="BV40" s="158">
        <f t="shared" si="4"/>
        <v>488</v>
      </c>
      <c r="BW40" s="159">
        <f t="shared" si="5"/>
        <v>211.04999999999998</v>
      </c>
    </row>
    <row r="41" spans="1:75" ht="24.95" hidden="1" customHeight="1" x14ac:dyDescent="0.4">
      <c r="A41" s="229"/>
      <c r="B41" s="85" t="s">
        <v>170</v>
      </c>
      <c r="C41" s="88">
        <v>0.02</v>
      </c>
      <c r="D41" s="88"/>
      <c r="E41" s="88"/>
      <c r="F41" s="88">
        <v>12</v>
      </c>
      <c r="G41" s="98">
        <f>ROUNDUP(C41*E41*F41,2)</f>
        <v>0</v>
      </c>
      <c r="H41" s="81"/>
      <c r="I41" s="81" t="s">
        <v>120</v>
      </c>
      <c r="J41" s="88">
        <v>0.02</v>
      </c>
      <c r="K41" s="88"/>
      <c r="L41" s="88">
        <v>47.1</v>
      </c>
      <c r="M41" s="88">
        <v>30</v>
      </c>
      <c r="N41" s="148">
        <f t="shared" si="0"/>
        <v>60</v>
      </c>
      <c r="O41" s="97">
        <f>ROUNDUP(J41*L41*M41,2)</f>
        <v>28.26</v>
      </c>
      <c r="P41" s="81"/>
      <c r="Q41" s="81" t="s">
        <v>120</v>
      </c>
      <c r="R41" s="88">
        <v>0.02</v>
      </c>
      <c r="S41" s="88"/>
      <c r="T41" s="88">
        <v>47.1</v>
      </c>
      <c r="U41" s="88">
        <f t="shared" si="1"/>
        <v>56.52</v>
      </c>
      <c r="V41" s="88">
        <v>30</v>
      </c>
      <c r="W41" s="148">
        <f t="shared" si="2"/>
        <v>180</v>
      </c>
      <c r="X41" s="98">
        <f>ROUNDUP(R41*T41*V41,2)</f>
        <v>28.26</v>
      </c>
      <c r="Y41" s="81"/>
      <c r="Z41" s="81" t="s">
        <v>120</v>
      </c>
      <c r="AA41" s="88">
        <v>0.02</v>
      </c>
      <c r="AB41" s="88"/>
      <c r="AC41" s="88">
        <v>47.1</v>
      </c>
      <c r="AD41" s="148">
        <f t="shared" si="3"/>
        <v>169.56</v>
      </c>
      <c r="AE41" s="88">
        <v>24</v>
      </c>
      <c r="AF41" s="97">
        <f>ROUNDUP(AA41*AC41*AE41,2)</f>
        <v>22.610000000000003</v>
      </c>
      <c r="AG41" s="88"/>
      <c r="AH41" s="228"/>
      <c r="AI41" s="81" t="s">
        <v>120</v>
      </c>
      <c r="AJ41" s="88">
        <v>0.03</v>
      </c>
      <c r="AK41" s="88"/>
      <c r="AL41" s="88">
        <v>47.1</v>
      </c>
      <c r="AM41" s="88">
        <v>16</v>
      </c>
      <c r="AN41" s="98">
        <f>ROUNDUP(AJ41*AL41*AM41,2)</f>
        <v>22.610000000000003</v>
      </c>
      <c r="AO41" s="81"/>
      <c r="AP41" s="229"/>
      <c r="AQ41" s="25" t="s">
        <v>170</v>
      </c>
      <c r="AR41" s="25">
        <v>0.02</v>
      </c>
      <c r="AS41" s="25"/>
      <c r="AT41" s="25">
        <v>47.1</v>
      </c>
      <c r="AU41" s="25">
        <v>6</v>
      </c>
      <c r="AV41" s="131">
        <f>ROUNDUP(AR41*AT41*AU41,2)</f>
        <v>5.66</v>
      </c>
      <c r="AW41" s="25"/>
      <c r="AX41" s="228"/>
      <c r="AY41" s="5"/>
      <c r="AZ41" s="39"/>
      <c r="BA41" s="39"/>
      <c r="BB41" s="39"/>
      <c r="BC41" s="39"/>
      <c r="BD41" s="99"/>
      <c r="BE41" s="39"/>
      <c r="BF41" s="228"/>
      <c r="BG41" s="81"/>
      <c r="BH41" s="88"/>
      <c r="BI41" s="88"/>
      <c r="BJ41" s="88"/>
      <c r="BK41" s="88"/>
      <c r="BL41" s="97"/>
      <c r="BM41" s="88"/>
      <c r="BN41" s="228"/>
      <c r="BO41" s="81" t="s">
        <v>120</v>
      </c>
      <c r="BP41" s="88">
        <v>0.03</v>
      </c>
      <c r="BQ41" s="88"/>
      <c r="BR41" s="88">
        <v>47.1</v>
      </c>
      <c r="BS41" s="88">
        <v>8</v>
      </c>
      <c r="BT41" s="98">
        <f>ROUNDUP(BP41*BR41*BS41,2)</f>
        <v>11.31</v>
      </c>
      <c r="BU41" s="88"/>
      <c r="BV41" s="158">
        <f t="shared" si="4"/>
        <v>306</v>
      </c>
      <c r="BW41" s="159">
        <f t="shared" si="5"/>
        <v>288.27000000000004</v>
      </c>
    </row>
    <row r="42" spans="1:75" ht="24.95" hidden="1" customHeight="1" x14ac:dyDescent="0.4">
      <c r="A42" s="229"/>
      <c r="B42" s="85" t="s">
        <v>170</v>
      </c>
      <c r="C42" s="88">
        <v>0.02</v>
      </c>
      <c r="D42" s="88"/>
      <c r="E42" s="88"/>
      <c r="F42" s="88">
        <v>24</v>
      </c>
      <c r="G42" s="98">
        <f>ROUNDUP(C42*E42*F42,2)</f>
        <v>0</v>
      </c>
      <c r="H42" s="81"/>
      <c r="I42" s="81" t="s">
        <v>120</v>
      </c>
      <c r="J42" s="88">
        <v>0.02</v>
      </c>
      <c r="K42" s="88"/>
      <c r="L42" s="88">
        <v>47.1</v>
      </c>
      <c r="M42" s="88">
        <v>16</v>
      </c>
      <c r="N42" s="148">
        <f t="shared" si="0"/>
        <v>32</v>
      </c>
      <c r="O42" s="97">
        <f>ROUNDUP(J42*L42*M42,2)</f>
        <v>15.08</v>
      </c>
      <c r="P42" s="81"/>
      <c r="Q42" s="81" t="s">
        <v>120</v>
      </c>
      <c r="R42" s="88">
        <v>0.02</v>
      </c>
      <c r="S42" s="88"/>
      <c r="T42" s="88">
        <v>47.1</v>
      </c>
      <c r="U42" s="88">
        <f t="shared" si="1"/>
        <v>30.16</v>
      </c>
      <c r="V42" s="88">
        <v>16</v>
      </c>
      <c r="W42" s="148">
        <f t="shared" si="2"/>
        <v>96</v>
      </c>
      <c r="X42" s="98">
        <f>ROUNDUP(R42*T42*V42,2)</f>
        <v>15.08</v>
      </c>
      <c r="Y42" s="81"/>
      <c r="Z42" s="81" t="s">
        <v>120</v>
      </c>
      <c r="AA42" s="88">
        <v>0.02</v>
      </c>
      <c r="AB42" s="88"/>
      <c r="AC42" s="88">
        <v>47.1</v>
      </c>
      <c r="AD42" s="148">
        <f t="shared" si="3"/>
        <v>90.48</v>
      </c>
      <c r="AE42" s="88">
        <v>12</v>
      </c>
      <c r="AF42" s="97">
        <f>ROUNDUP(AA42*AC42*AE42,2)</f>
        <v>11.31</v>
      </c>
      <c r="AG42" s="88"/>
      <c r="AH42" s="228"/>
      <c r="AI42" s="25"/>
      <c r="AJ42" s="40"/>
      <c r="AK42" s="40"/>
      <c r="AL42" s="40"/>
      <c r="AM42" s="40"/>
      <c r="AN42" s="129"/>
      <c r="AO42" s="25"/>
      <c r="AP42" s="229"/>
      <c r="AQ42" s="25" t="s">
        <v>170</v>
      </c>
      <c r="AR42" s="25">
        <v>0.02</v>
      </c>
      <c r="AS42" s="25"/>
      <c r="AT42" s="25">
        <v>47.1</v>
      </c>
      <c r="AU42" s="25">
        <v>8</v>
      </c>
      <c r="AV42" s="131">
        <f>ROUNDUP(AR42*AT42*AU42,2)</f>
        <v>7.54</v>
      </c>
      <c r="AW42" s="25"/>
      <c r="AX42" s="228"/>
      <c r="AY42" s="81"/>
      <c r="AZ42" s="88"/>
      <c r="BA42" s="88"/>
      <c r="BB42" s="88"/>
      <c r="BC42" s="88"/>
      <c r="BD42" s="98"/>
      <c r="BE42" s="88"/>
      <c r="BF42" s="228"/>
      <c r="BG42" s="81" t="s">
        <v>120</v>
      </c>
      <c r="BH42" s="88">
        <v>0.01</v>
      </c>
      <c r="BI42" s="88"/>
      <c r="BJ42" s="88">
        <v>47.1</v>
      </c>
      <c r="BK42" s="88">
        <v>4</v>
      </c>
      <c r="BL42" s="97">
        <f>ROUNDUP(BH42*BJ42*BK42,2)</f>
        <v>1.89</v>
      </c>
      <c r="BM42" s="88"/>
      <c r="BN42" s="228"/>
      <c r="BO42" s="81"/>
      <c r="BP42" s="88"/>
      <c r="BQ42" s="88"/>
      <c r="BR42" s="88"/>
      <c r="BS42" s="88"/>
      <c r="BT42" s="98"/>
      <c r="BU42" s="88"/>
      <c r="BV42" s="158">
        <f t="shared" si="4"/>
        <v>176</v>
      </c>
      <c r="BW42" s="159">
        <f t="shared" si="5"/>
        <v>141.37999999999997</v>
      </c>
    </row>
    <row r="43" spans="1:75" ht="24.95" hidden="1" customHeight="1" x14ac:dyDescent="0.4">
      <c r="A43" s="229"/>
      <c r="B43" s="90" t="s">
        <v>120</v>
      </c>
      <c r="C43" s="88">
        <v>0.03</v>
      </c>
      <c r="D43" s="88"/>
      <c r="E43" s="88"/>
      <c r="F43" s="88"/>
      <c r="G43" s="98"/>
      <c r="H43" s="81"/>
      <c r="I43" s="81"/>
      <c r="J43" s="88"/>
      <c r="K43" s="88"/>
      <c r="L43" s="88"/>
      <c r="M43" s="88"/>
      <c r="N43" s="148">
        <f t="shared" si="0"/>
        <v>0</v>
      </c>
      <c r="O43" s="97"/>
      <c r="P43" s="81"/>
      <c r="Q43" s="81"/>
      <c r="R43" s="88"/>
      <c r="S43" s="88"/>
      <c r="T43" s="88"/>
      <c r="U43" s="88">
        <f t="shared" si="1"/>
        <v>0</v>
      </c>
      <c r="V43" s="88"/>
      <c r="W43" s="148">
        <f t="shared" si="2"/>
        <v>0</v>
      </c>
      <c r="X43" s="98"/>
      <c r="Y43" s="81"/>
      <c r="Z43" s="81"/>
      <c r="AA43" s="88"/>
      <c r="AB43" s="88"/>
      <c r="AC43" s="88"/>
      <c r="AD43" s="148">
        <f t="shared" si="3"/>
        <v>0</v>
      </c>
      <c r="AE43" s="88"/>
      <c r="AF43" s="97"/>
      <c r="AG43" s="88"/>
      <c r="AH43" s="228"/>
      <c r="AI43" s="25"/>
      <c r="AJ43" s="40"/>
      <c r="AK43" s="40"/>
      <c r="AL43" s="40"/>
      <c r="AM43" s="40"/>
      <c r="AN43" s="129"/>
      <c r="AO43" s="25"/>
      <c r="AP43" s="229"/>
      <c r="AQ43" s="25"/>
      <c r="AR43" s="25"/>
      <c r="AS43" s="25"/>
      <c r="AT43" s="25"/>
      <c r="AU43" s="25"/>
      <c r="AV43" s="132"/>
      <c r="AW43" s="25"/>
      <c r="AX43" s="228"/>
      <c r="AY43" s="81" t="s">
        <v>120</v>
      </c>
      <c r="AZ43" s="88">
        <v>0.03</v>
      </c>
      <c r="BA43" s="88"/>
      <c r="BB43" s="88">
        <v>47.1</v>
      </c>
      <c r="BC43" s="88">
        <v>8</v>
      </c>
      <c r="BD43" s="98">
        <f>ROUNDUP(AZ43*BB43*BC43,2)</f>
        <v>11.31</v>
      </c>
      <c r="BE43" s="88"/>
      <c r="BF43" s="228"/>
      <c r="BG43" s="81" t="s">
        <v>120</v>
      </c>
      <c r="BH43" s="88">
        <v>0.03</v>
      </c>
      <c r="BI43" s="88"/>
      <c r="BJ43" s="88">
        <v>47.1</v>
      </c>
      <c r="BK43" s="88">
        <v>24</v>
      </c>
      <c r="BL43" s="97">
        <f>ROUNDUP(BH43*BJ43*BK43,2)</f>
        <v>33.919999999999995</v>
      </c>
      <c r="BM43" s="88"/>
      <c r="BN43" s="228"/>
      <c r="BO43" s="81"/>
      <c r="BP43" s="88"/>
      <c r="BQ43" s="88"/>
      <c r="BR43" s="88"/>
      <c r="BS43" s="88"/>
      <c r="BT43" s="98"/>
      <c r="BU43" s="88"/>
      <c r="BV43" s="158">
        <f t="shared" si="4"/>
        <v>32</v>
      </c>
      <c r="BW43" s="159">
        <f t="shared" si="5"/>
        <v>45.23</v>
      </c>
    </row>
    <row r="44" spans="1:75" ht="24.95" customHeight="1" x14ac:dyDescent="0.4">
      <c r="A44" s="229"/>
      <c r="B44" s="144" t="s">
        <v>208</v>
      </c>
      <c r="C44" s="88"/>
      <c r="D44" s="88"/>
      <c r="E44" s="148"/>
      <c r="F44" s="148">
        <f>SUM(F40:F43)</f>
        <v>76</v>
      </c>
      <c r="G44" s="149">
        <f>SUM(G40:G43)</f>
        <v>0</v>
      </c>
      <c r="H44" s="81"/>
      <c r="I44" s="81"/>
      <c r="J44" s="88"/>
      <c r="K44" s="88"/>
      <c r="L44" s="88"/>
      <c r="M44" s="148">
        <f>SUM(M40:M43)</f>
        <v>94</v>
      </c>
      <c r="N44" s="148">
        <f t="shared" si="0"/>
        <v>188</v>
      </c>
      <c r="O44" s="149">
        <f>SUM(O40:O43)</f>
        <v>65.95</v>
      </c>
      <c r="P44" s="81"/>
      <c r="Q44" s="81"/>
      <c r="R44" s="88"/>
      <c r="S44" s="88"/>
      <c r="T44" s="88"/>
      <c r="U44" s="148">
        <f t="shared" si="1"/>
        <v>131.9</v>
      </c>
      <c r="V44" s="148">
        <f>SUM(V40:V43)</f>
        <v>94</v>
      </c>
      <c r="W44" s="148">
        <f t="shared" si="2"/>
        <v>564</v>
      </c>
      <c r="X44" s="149">
        <f>SUM(X40:X43)</f>
        <v>65.95</v>
      </c>
      <c r="Y44" s="81"/>
      <c r="Z44" s="81"/>
      <c r="AA44" s="88"/>
      <c r="AB44" s="88"/>
      <c r="AC44" s="88"/>
      <c r="AD44" s="148">
        <f t="shared" si="3"/>
        <v>395.70000000000005</v>
      </c>
      <c r="AE44" s="148">
        <f>SUM(AE40:AE43)</f>
        <v>56</v>
      </c>
      <c r="AF44" s="149">
        <f>SUM(AF40:AF43)</f>
        <v>43.34</v>
      </c>
      <c r="AG44" s="88"/>
      <c r="AH44" s="228"/>
      <c r="AI44" s="25"/>
      <c r="AJ44" s="40"/>
      <c r="AK44" s="40"/>
      <c r="AL44" s="40"/>
      <c r="AM44" s="153">
        <f>SUM(AM40:AM43)</f>
        <v>20</v>
      </c>
      <c r="AN44" s="152">
        <f>SUM(AN40:AN43)</f>
        <v>24.500000000000004</v>
      </c>
      <c r="AO44" s="25"/>
      <c r="AP44" s="229"/>
      <c r="AQ44" s="25"/>
      <c r="AR44" s="25"/>
      <c r="AS44" s="25"/>
      <c r="AT44" s="25"/>
      <c r="AU44" s="150">
        <f>SUM(AU40:AU43)</f>
        <v>46</v>
      </c>
      <c r="AV44" s="151">
        <f>SUM(AV40:AV43)</f>
        <v>28.28</v>
      </c>
      <c r="AW44" s="25"/>
      <c r="AX44" s="228"/>
      <c r="AY44" s="81"/>
      <c r="AZ44" s="88"/>
      <c r="BA44" s="88"/>
      <c r="BB44" s="88"/>
      <c r="BC44" s="148">
        <f>SUM(BC40:BC43)</f>
        <v>12</v>
      </c>
      <c r="BD44" s="149">
        <f>SUM(BD40:BD43)</f>
        <v>13.200000000000001</v>
      </c>
      <c r="BE44" s="88"/>
      <c r="BF44" s="228"/>
      <c r="BG44" s="81"/>
      <c r="BH44" s="88"/>
      <c r="BI44" s="88"/>
      <c r="BJ44" s="88"/>
      <c r="BK44" s="148">
        <f>SUM(BK40:BK43)</f>
        <v>28</v>
      </c>
      <c r="BL44" s="149">
        <f>SUM(BL40:BL43)</f>
        <v>35.809999999999995</v>
      </c>
      <c r="BM44" s="88"/>
      <c r="BN44" s="228"/>
      <c r="BO44" s="81"/>
      <c r="BP44" s="88"/>
      <c r="BQ44" s="88"/>
      <c r="BR44" s="88"/>
      <c r="BS44" s="148">
        <f>SUM(BS40:BS43)</f>
        <v>12</v>
      </c>
      <c r="BT44" s="149">
        <f>SUM(BT40:BT43)</f>
        <v>13.200000000000001</v>
      </c>
      <c r="BU44" s="88"/>
      <c r="BV44" s="158">
        <f t="shared" si="4"/>
        <v>1002</v>
      </c>
      <c r="BW44" s="159">
        <f t="shared" si="5"/>
        <v>685.93000000000006</v>
      </c>
    </row>
    <row r="45" spans="1:75" ht="24.95" customHeight="1" x14ac:dyDescent="0.4">
      <c r="A45" s="229"/>
      <c r="B45" s="85" t="s">
        <v>171</v>
      </c>
      <c r="C45" s="88" t="s">
        <v>125</v>
      </c>
      <c r="D45" s="88" t="s">
        <v>127</v>
      </c>
      <c r="E45" s="88">
        <v>6.2E-2</v>
      </c>
      <c r="F45" s="88">
        <v>112</v>
      </c>
      <c r="G45" s="98">
        <f>ROUNDUP(E45*F45,1)</f>
        <v>7</v>
      </c>
      <c r="H45" s="81"/>
      <c r="I45" s="81" t="s">
        <v>124</v>
      </c>
      <c r="J45" s="88" t="s">
        <v>125</v>
      </c>
      <c r="K45" s="88" t="s">
        <v>127</v>
      </c>
      <c r="L45" s="88">
        <v>6.2E-2</v>
      </c>
      <c r="M45" s="88">
        <v>140</v>
      </c>
      <c r="N45" s="88">
        <f t="shared" si="0"/>
        <v>280</v>
      </c>
      <c r="O45" s="97">
        <f>ROUNDUP(L45*M45,1)</f>
        <v>8.6999999999999993</v>
      </c>
      <c r="P45" s="81"/>
      <c r="Q45" s="81" t="s">
        <v>124</v>
      </c>
      <c r="R45" s="88" t="s">
        <v>125</v>
      </c>
      <c r="S45" s="88" t="s">
        <v>127</v>
      </c>
      <c r="T45" s="88">
        <v>6.2E-2</v>
      </c>
      <c r="U45" s="268">
        <f t="shared" si="1"/>
        <v>17.399999999999999</v>
      </c>
      <c r="V45" s="88">
        <v>140</v>
      </c>
      <c r="W45" s="88">
        <f t="shared" si="2"/>
        <v>840</v>
      </c>
      <c r="X45" s="98">
        <f>ROUNDUP(T45*V45,1)</f>
        <v>8.6999999999999993</v>
      </c>
      <c r="Y45" s="81"/>
      <c r="Z45" s="81" t="s">
        <v>124</v>
      </c>
      <c r="AA45" s="88" t="s">
        <v>125</v>
      </c>
      <c r="AB45" s="88" t="s">
        <v>127</v>
      </c>
      <c r="AC45" s="88">
        <v>6.2E-2</v>
      </c>
      <c r="AD45" s="270">
        <f t="shared" si="3"/>
        <v>52.199999999999996</v>
      </c>
      <c r="AE45" s="88">
        <v>112</v>
      </c>
      <c r="AF45" s="97">
        <f>ROUNDUP(AC45*AE45,1)</f>
        <v>7</v>
      </c>
      <c r="AG45" s="88"/>
      <c r="AH45" s="228"/>
      <c r="AI45" s="81" t="s">
        <v>124</v>
      </c>
      <c r="AJ45" s="88" t="s">
        <v>125</v>
      </c>
      <c r="AK45" s="88" t="s">
        <v>127</v>
      </c>
      <c r="AL45" s="88">
        <v>6.2E-2</v>
      </c>
      <c r="AM45" s="88">
        <v>60</v>
      </c>
      <c r="AN45" s="98">
        <f>ROUNDUP(AL45*AM45,1)</f>
        <v>3.8000000000000003</v>
      </c>
      <c r="AO45" s="81"/>
      <c r="AP45" s="229"/>
      <c r="AQ45" s="25" t="s">
        <v>171</v>
      </c>
      <c r="AR45" s="25" t="s">
        <v>183</v>
      </c>
      <c r="AS45" s="25" t="s">
        <v>126</v>
      </c>
      <c r="AT45" s="25">
        <v>6.2E-2</v>
      </c>
      <c r="AU45" s="25">
        <v>60</v>
      </c>
      <c r="AV45" s="131">
        <f>ROUNDUP(AT45*AU45,1)</f>
        <v>3.8000000000000003</v>
      </c>
      <c r="AW45" s="25"/>
      <c r="AX45" s="228"/>
      <c r="AY45" s="81" t="s">
        <v>124</v>
      </c>
      <c r="AZ45" s="88" t="s">
        <v>125</v>
      </c>
      <c r="BA45" s="88" t="s">
        <v>127</v>
      </c>
      <c r="BB45" s="88">
        <v>6.2E-2</v>
      </c>
      <c r="BC45" s="88">
        <v>36</v>
      </c>
      <c r="BD45" s="98">
        <f>ROUNDUP(BB45*BC45,1)</f>
        <v>2.3000000000000003</v>
      </c>
      <c r="BE45" s="88"/>
      <c r="BF45" s="228"/>
      <c r="BG45" s="81" t="s">
        <v>124</v>
      </c>
      <c r="BH45" s="88" t="s">
        <v>125</v>
      </c>
      <c r="BI45" s="88" t="s">
        <v>127</v>
      </c>
      <c r="BJ45" s="88">
        <v>6.2E-2</v>
      </c>
      <c r="BK45" s="88">
        <v>84</v>
      </c>
      <c r="BL45" s="97">
        <f>ROUNDUP(BJ45*BK45,1)</f>
        <v>5.3</v>
      </c>
      <c r="BM45" s="88"/>
      <c r="BN45" s="228"/>
      <c r="BO45" s="81" t="s">
        <v>124</v>
      </c>
      <c r="BP45" s="88" t="s">
        <v>125</v>
      </c>
      <c r="BQ45" s="88" t="s">
        <v>127</v>
      </c>
      <c r="BR45" s="88">
        <v>6.2E-2</v>
      </c>
      <c r="BS45" s="88">
        <v>36</v>
      </c>
      <c r="BT45" s="98">
        <f>ROUNDUP(BR45*BS45,1)</f>
        <v>2.3000000000000003</v>
      </c>
      <c r="BU45" s="88"/>
      <c r="BV45" s="102">
        <f t="shared" si="4"/>
        <v>1620</v>
      </c>
      <c r="BW45" s="101">
        <f t="shared" si="5"/>
        <v>101.09999999999998</v>
      </c>
    </row>
    <row r="46" spans="1:75" ht="24.95" hidden="1" customHeight="1" x14ac:dyDescent="0.4">
      <c r="A46" s="213" t="s">
        <v>131</v>
      </c>
      <c r="B46" s="90" t="s">
        <v>196</v>
      </c>
      <c r="C46" s="88">
        <v>4.7270000000000003</v>
      </c>
      <c r="D46" s="88"/>
      <c r="E46" s="88">
        <v>10.1</v>
      </c>
      <c r="F46" s="88"/>
      <c r="G46" s="98"/>
      <c r="H46" s="81"/>
      <c r="I46" s="81"/>
      <c r="J46" s="88"/>
      <c r="K46" s="88"/>
      <c r="L46" s="88"/>
      <c r="M46" s="88"/>
      <c r="N46" s="88">
        <f t="shared" si="0"/>
        <v>0</v>
      </c>
      <c r="O46" s="97"/>
      <c r="P46" s="81"/>
      <c r="Q46" s="81"/>
      <c r="R46" s="88"/>
      <c r="S46" s="88"/>
      <c r="T46" s="88"/>
      <c r="U46" s="88">
        <f t="shared" si="1"/>
        <v>0</v>
      </c>
      <c r="V46" s="88"/>
      <c r="W46" s="88">
        <f t="shared" si="2"/>
        <v>0</v>
      </c>
      <c r="X46" s="98"/>
      <c r="Y46" s="81"/>
      <c r="Z46" s="81"/>
      <c r="AA46" s="88"/>
      <c r="AB46" s="88"/>
      <c r="AC46" s="88"/>
      <c r="AD46" s="88">
        <f t="shared" si="3"/>
        <v>0</v>
      </c>
      <c r="AE46" s="88"/>
      <c r="AF46" s="97"/>
      <c r="AG46" s="88"/>
      <c r="AH46" s="228" t="s">
        <v>132</v>
      </c>
      <c r="AI46" s="81" t="s">
        <v>196</v>
      </c>
      <c r="AJ46" s="88">
        <v>4.7270000000000003</v>
      </c>
      <c r="AK46" s="88"/>
      <c r="AL46" s="88">
        <v>10.1</v>
      </c>
      <c r="AM46" s="88">
        <v>2</v>
      </c>
      <c r="AN46" s="98">
        <f t="shared" ref="AN46:AN52" si="20">ROUNDUP(AJ46*AL46*AM46,2)</f>
        <v>95.490000000000009</v>
      </c>
      <c r="AO46" s="81"/>
      <c r="AP46" s="229" t="s">
        <v>131</v>
      </c>
      <c r="AQ46" s="25"/>
      <c r="AR46" s="25"/>
      <c r="AS46" s="25"/>
      <c r="AT46" s="25"/>
      <c r="AU46" s="25"/>
      <c r="AV46" s="132"/>
      <c r="AW46" s="25"/>
      <c r="AX46" s="228" t="s">
        <v>132</v>
      </c>
      <c r="AY46" s="81" t="s">
        <v>196</v>
      </c>
      <c r="AZ46" s="88">
        <v>4.6280000000000001</v>
      </c>
      <c r="BA46" s="88"/>
      <c r="BB46" s="88">
        <v>10.1</v>
      </c>
      <c r="BC46" s="88">
        <v>2</v>
      </c>
      <c r="BD46" s="98">
        <f>ROUNDUP(AZ46*BB46*BC46,2)</f>
        <v>93.490000000000009</v>
      </c>
      <c r="BE46" s="88"/>
      <c r="BF46" s="228" t="s">
        <v>132</v>
      </c>
      <c r="BG46" s="81" t="s">
        <v>196</v>
      </c>
      <c r="BH46" s="88">
        <v>4.6280000000000001</v>
      </c>
      <c r="BI46" s="88"/>
      <c r="BJ46" s="88">
        <v>10.1</v>
      </c>
      <c r="BK46" s="88">
        <v>2</v>
      </c>
      <c r="BL46" s="97">
        <f>ROUNDUP(BH46*BJ46*BK46,2)</f>
        <v>93.490000000000009</v>
      </c>
      <c r="BM46" s="88"/>
      <c r="BN46" s="228" t="s">
        <v>132</v>
      </c>
      <c r="BO46" s="81" t="s">
        <v>196</v>
      </c>
      <c r="BP46" s="88">
        <v>4.6280000000000001</v>
      </c>
      <c r="BQ46" s="88"/>
      <c r="BR46" s="88">
        <v>10.1</v>
      </c>
      <c r="BS46" s="88">
        <v>2</v>
      </c>
      <c r="BT46" s="98">
        <f>ROUNDUP(BP46*BR46*BS46,2)</f>
        <v>93.490000000000009</v>
      </c>
      <c r="BU46" s="88"/>
      <c r="BV46" s="102">
        <f t="shared" si="4"/>
        <v>8</v>
      </c>
      <c r="BW46" s="101">
        <f t="shared" si="5"/>
        <v>375.96000000000004</v>
      </c>
    </row>
    <row r="47" spans="1:75" ht="24.95" hidden="1" customHeight="1" x14ac:dyDescent="0.4">
      <c r="A47" s="213"/>
      <c r="B47" s="90" t="s">
        <v>196</v>
      </c>
      <c r="C47" s="88">
        <v>4.6970000000000001</v>
      </c>
      <c r="D47" s="88"/>
      <c r="E47" s="88">
        <v>10.1</v>
      </c>
      <c r="F47" s="88"/>
      <c r="G47" s="98"/>
      <c r="H47" s="81"/>
      <c r="I47" s="81"/>
      <c r="J47" s="88"/>
      <c r="K47" s="88"/>
      <c r="L47" s="88"/>
      <c r="M47" s="88"/>
      <c r="N47" s="88">
        <f t="shared" si="0"/>
        <v>0</v>
      </c>
      <c r="O47" s="97"/>
      <c r="P47" s="81"/>
      <c r="Q47" s="81"/>
      <c r="R47" s="88"/>
      <c r="S47" s="88"/>
      <c r="T47" s="88"/>
      <c r="U47" s="88">
        <f t="shared" si="1"/>
        <v>0</v>
      </c>
      <c r="V47" s="88"/>
      <c r="W47" s="88">
        <f t="shared" si="2"/>
        <v>0</v>
      </c>
      <c r="X47" s="98"/>
      <c r="Y47" s="81"/>
      <c r="Z47" s="81"/>
      <c r="AA47" s="88"/>
      <c r="AB47" s="88"/>
      <c r="AC47" s="88"/>
      <c r="AD47" s="88">
        <f t="shared" si="3"/>
        <v>0</v>
      </c>
      <c r="AE47" s="88"/>
      <c r="AF47" s="97"/>
      <c r="AG47" s="88"/>
      <c r="AH47" s="228"/>
      <c r="AI47" s="81" t="s">
        <v>196</v>
      </c>
      <c r="AJ47" s="88">
        <v>4.6970000000000001</v>
      </c>
      <c r="AK47" s="88"/>
      <c r="AL47" s="88">
        <v>10.1</v>
      </c>
      <c r="AM47" s="88">
        <v>8</v>
      </c>
      <c r="AN47" s="98">
        <f t="shared" si="20"/>
        <v>379.52</v>
      </c>
      <c r="AO47" s="81"/>
      <c r="AP47" s="229"/>
      <c r="AQ47" s="25"/>
      <c r="AR47" s="25"/>
      <c r="AS47" s="25"/>
      <c r="AT47" s="25"/>
      <c r="AU47" s="25"/>
      <c r="AV47" s="132"/>
      <c r="AW47" s="25"/>
      <c r="AX47" s="228"/>
      <c r="AY47" s="81" t="s">
        <v>196</v>
      </c>
      <c r="AZ47" s="88">
        <v>4.5979999999999999</v>
      </c>
      <c r="BA47" s="88"/>
      <c r="BB47" s="88">
        <v>10.1</v>
      </c>
      <c r="BC47" s="88">
        <v>4</v>
      </c>
      <c r="BD47" s="98">
        <f t="shared" ref="BD47:BD60" si="21">ROUNDUP(AZ47*BB47*BC47,2)</f>
        <v>185.76</v>
      </c>
      <c r="BE47" s="88"/>
      <c r="BF47" s="228"/>
      <c r="BG47" s="81" t="s">
        <v>196</v>
      </c>
      <c r="BH47" s="88">
        <v>4.5979999999999999</v>
      </c>
      <c r="BI47" s="88"/>
      <c r="BJ47" s="88">
        <v>10.1</v>
      </c>
      <c r="BK47" s="88">
        <v>12</v>
      </c>
      <c r="BL47" s="97">
        <f t="shared" ref="BL47:BL61" si="22">ROUNDUP(BH47*BJ47*BK47,2)</f>
        <v>557.28</v>
      </c>
      <c r="BM47" s="88"/>
      <c r="BN47" s="228"/>
      <c r="BO47" s="81" t="s">
        <v>196</v>
      </c>
      <c r="BP47" s="88">
        <v>4.5979999999999999</v>
      </c>
      <c r="BQ47" s="88"/>
      <c r="BR47" s="88">
        <v>10.1</v>
      </c>
      <c r="BS47" s="88">
        <v>4</v>
      </c>
      <c r="BT47" s="98">
        <f t="shared" ref="BT47:BT51" si="23">ROUNDUP(BP47*BR47*BS47,2)</f>
        <v>185.76</v>
      </c>
      <c r="BU47" s="88"/>
      <c r="BV47" s="102">
        <f t="shared" si="4"/>
        <v>28</v>
      </c>
      <c r="BW47" s="101">
        <f t="shared" si="5"/>
        <v>1308.32</v>
      </c>
    </row>
    <row r="48" spans="1:75" ht="24.95" hidden="1" customHeight="1" x14ac:dyDescent="0.4">
      <c r="A48" s="213"/>
      <c r="B48" s="90" t="s">
        <v>196</v>
      </c>
      <c r="C48" s="88">
        <v>2.4380000000000002</v>
      </c>
      <c r="D48" s="88"/>
      <c r="E48" s="88">
        <v>10.1</v>
      </c>
      <c r="F48" s="88"/>
      <c r="G48" s="98"/>
      <c r="H48" s="81"/>
      <c r="I48" s="81"/>
      <c r="J48" s="88"/>
      <c r="K48" s="88"/>
      <c r="L48" s="88"/>
      <c r="M48" s="88"/>
      <c r="N48" s="88">
        <f t="shared" si="0"/>
        <v>0</v>
      </c>
      <c r="O48" s="97"/>
      <c r="P48" s="81"/>
      <c r="Q48" s="81"/>
      <c r="R48" s="88"/>
      <c r="S48" s="88"/>
      <c r="T48" s="88"/>
      <c r="U48" s="88">
        <f t="shared" si="1"/>
        <v>0</v>
      </c>
      <c r="V48" s="88"/>
      <c r="W48" s="88">
        <f t="shared" si="2"/>
        <v>0</v>
      </c>
      <c r="X48" s="98"/>
      <c r="Y48" s="81"/>
      <c r="Z48" s="81"/>
      <c r="AA48" s="88"/>
      <c r="AB48" s="88"/>
      <c r="AC48" s="88"/>
      <c r="AD48" s="88">
        <f t="shared" si="3"/>
        <v>0</v>
      </c>
      <c r="AE48" s="88"/>
      <c r="AF48" s="97"/>
      <c r="AG48" s="88"/>
      <c r="AH48" s="228"/>
      <c r="AI48" s="81" t="s">
        <v>196</v>
      </c>
      <c r="AJ48" s="88">
        <v>2.4380000000000002</v>
      </c>
      <c r="AK48" s="88"/>
      <c r="AL48" s="88">
        <v>10.1</v>
      </c>
      <c r="AM48" s="88">
        <v>2</v>
      </c>
      <c r="AN48" s="98">
        <f t="shared" si="20"/>
        <v>49.25</v>
      </c>
      <c r="AO48" s="81"/>
      <c r="AP48" s="229"/>
      <c r="AQ48" s="25"/>
      <c r="AR48" s="25"/>
      <c r="AS48" s="25"/>
      <c r="AT48" s="25"/>
      <c r="AU48" s="25"/>
      <c r="AV48" s="132"/>
      <c r="AW48" s="25"/>
      <c r="AX48" s="228"/>
      <c r="AY48" s="81" t="s">
        <v>196</v>
      </c>
      <c r="AZ48" s="88">
        <v>2.1379999999999999</v>
      </c>
      <c r="BA48" s="88"/>
      <c r="BB48" s="88">
        <v>10.1</v>
      </c>
      <c r="BC48" s="88">
        <v>1</v>
      </c>
      <c r="BD48" s="98">
        <f t="shared" si="21"/>
        <v>21.6</v>
      </c>
      <c r="BE48" s="88"/>
      <c r="BF48" s="228"/>
      <c r="BG48" s="81" t="s">
        <v>196</v>
      </c>
      <c r="BH48" s="88">
        <v>2.3580000000000001</v>
      </c>
      <c r="BI48" s="88"/>
      <c r="BJ48" s="88">
        <v>10.1</v>
      </c>
      <c r="BK48" s="88">
        <v>2</v>
      </c>
      <c r="BL48" s="97">
        <f t="shared" si="22"/>
        <v>47.64</v>
      </c>
      <c r="BM48" s="88"/>
      <c r="BN48" s="228"/>
      <c r="BO48" s="81" t="s">
        <v>196</v>
      </c>
      <c r="BP48" s="88">
        <v>2.1379999999999999</v>
      </c>
      <c r="BQ48" s="88"/>
      <c r="BR48" s="88">
        <v>10.1</v>
      </c>
      <c r="BS48" s="88">
        <v>1</v>
      </c>
      <c r="BT48" s="98">
        <f t="shared" si="23"/>
        <v>21.6</v>
      </c>
      <c r="BU48" s="88"/>
      <c r="BV48" s="102">
        <f t="shared" si="4"/>
        <v>6</v>
      </c>
      <c r="BW48" s="101">
        <f t="shared" si="5"/>
        <v>140.09</v>
      </c>
    </row>
    <row r="49" spans="1:75" ht="24.95" hidden="1" customHeight="1" x14ac:dyDescent="0.4">
      <c r="A49" s="213"/>
      <c r="B49" s="90" t="s">
        <v>196</v>
      </c>
      <c r="C49" s="88">
        <v>2.4</v>
      </c>
      <c r="D49" s="88"/>
      <c r="E49" s="88">
        <v>10.1</v>
      </c>
      <c r="F49" s="88"/>
      <c r="G49" s="98"/>
      <c r="H49" s="81"/>
      <c r="I49" s="81"/>
      <c r="J49" s="88"/>
      <c r="K49" s="88"/>
      <c r="L49" s="88"/>
      <c r="M49" s="88"/>
      <c r="N49" s="88">
        <f t="shared" si="0"/>
        <v>0</v>
      </c>
      <c r="O49" s="97"/>
      <c r="P49" s="81"/>
      <c r="Q49" s="81"/>
      <c r="R49" s="88"/>
      <c r="S49" s="88"/>
      <c r="T49" s="88"/>
      <c r="U49" s="88">
        <f t="shared" si="1"/>
        <v>0</v>
      </c>
      <c r="V49" s="88"/>
      <c r="W49" s="88">
        <f t="shared" si="2"/>
        <v>0</v>
      </c>
      <c r="X49" s="98"/>
      <c r="Y49" s="81"/>
      <c r="Z49" s="81"/>
      <c r="AA49" s="88"/>
      <c r="AB49" s="88"/>
      <c r="AC49" s="88"/>
      <c r="AD49" s="88">
        <f t="shared" si="3"/>
        <v>0</v>
      </c>
      <c r="AE49" s="88"/>
      <c r="AF49" s="97"/>
      <c r="AG49" s="88"/>
      <c r="AH49" s="228"/>
      <c r="AI49" s="81" t="s">
        <v>196</v>
      </c>
      <c r="AJ49" s="88">
        <v>2.4</v>
      </c>
      <c r="AK49" s="88"/>
      <c r="AL49" s="88">
        <v>10.1</v>
      </c>
      <c r="AM49" s="88">
        <v>3</v>
      </c>
      <c r="AN49" s="98">
        <f t="shared" si="20"/>
        <v>72.72</v>
      </c>
      <c r="AO49" s="81"/>
      <c r="AP49" s="229"/>
      <c r="AQ49" s="25"/>
      <c r="AR49" s="25"/>
      <c r="AS49" s="25"/>
      <c r="AT49" s="25"/>
      <c r="AU49" s="25"/>
      <c r="AV49" s="132"/>
      <c r="AW49" s="25"/>
      <c r="AX49" s="228"/>
      <c r="AY49" s="81" t="s">
        <v>196</v>
      </c>
      <c r="AZ49" s="88">
        <v>1.218</v>
      </c>
      <c r="BA49" s="88"/>
      <c r="BB49" s="88">
        <v>10.1</v>
      </c>
      <c r="BC49" s="88">
        <v>1</v>
      </c>
      <c r="BD49" s="98">
        <f t="shared" si="21"/>
        <v>12.31</v>
      </c>
      <c r="BE49" s="88"/>
      <c r="BF49" s="228"/>
      <c r="BG49" s="81" t="s">
        <v>196</v>
      </c>
      <c r="BH49" s="88">
        <v>2.3199999999999998</v>
      </c>
      <c r="BI49" s="88"/>
      <c r="BJ49" s="88">
        <v>10.1</v>
      </c>
      <c r="BK49" s="88">
        <v>5</v>
      </c>
      <c r="BL49" s="97">
        <f t="shared" si="22"/>
        <v>117.16</v>
      </c>
      <c r="BM49" s="88"/>
      <c r="BN49" s="228"/>
      <c r="BO49" s="81" t="s">
        <v>196</v>
      </c>
      <c r="BP49" s="88">
        <v>1.218</v>
      </c>
      <c r="BQ49" s="88"/>
      <c r="BR49" s="88">
        <v>10.1</v>
      </c>
      <c r="BS49" s="88">
        <v>1</v>
      </c>
      <c r="BT49" s="98">
        <f t="shared" si="23"/>
        <v>12.31</v>
      </c>
      <c r="BU49" s="88"/>
      <c r="BV49" s="102">
        <f t="shared" si="4"/>
        <v>10</v>
      </c>
      <c r="BW49" s="101">
        <f t="shared" si="5"/>
        <v>214.5</v>
      </c>
    </row>
    <row r="50" spans="1:75" ht="24.95" hidden="1" customHeight="1" x14ac:dyDescent="0.4">
      <c r="A50" s="213"/>
      <c r="B50" s="90" t="s">
        <v>196</v>
      </c>
      <c r="C50" s="88">
        <v>2.2629999999999999</v>
      </c>
      <c r="D50" s="88"/>
      <c r="E50" s="88">
        <v>10.1</v>
      </c>
      <c r="F50" s="88"/>
      <c r="G50" s="98"/>
      <c r="H50" s="81"/>
      <c r="I50" s="81"/>
      <c r="J50" s="88"/>
      <c r="K50" s="88"/>
      <c r="L50" s="88"/>
      <c r="M50" s="88"/>
      <c r="N50" s="88">
        <f t="shared" si="0"/>
        <v>0</v>
      </c>
      <c r="O50" s="97"/>
      <c r="P50" s="81"/>
      <c r="Q50" s="81"/>
      <c r="R50" s="88"/>
      <c r="S50" s="88"/>
      <c r="T50" s="88"/>
      <c r="U50" s="88">
        <f t="shared" si="1"/>
        <v>0</v>
      </c>
      <c r="V50" s="88"/>
      <c r="W50" s="88">
        <f t="shared" si="2"/>
        <v>0</v>
      </c>
      <c r="X50" s="98"/>
      <c r="Y50" s="81"/>
      <c r="Z50" s="81"/>
      <c r="AA50" s="88"/>
      <c r="AB50" s="88"/>
      <c r="AC50" s="88"/>
      <c r="AD50" s="88">
        <f t="shared" si="3"/>
        <v>0</v>
      </c>
      <c r="AE50" s="88"/>
      <c r="AF50" s="97"/>
      <c r="AG50" s="88"/>
      <c r="AH50" s="228"/>
      <c r="AI50" s="81" t="s">
        <v>196</v>
      </c>
      <c r="AJ50" s="88">
        <v>2.2629999999999999</v>
      </c>
      <c r="AK50" s="88"/>
      <c r="AL50" s="88">
        <v>10.1</v>
      </c>
      <c r="AM50" s="88">
        <v>4</v>
      </c>
      <c r="AN50" s="98">
        <f t="shared" si="20"/>
        <v>91.43</v>
      </c>
      <c r="AO50" s="81"/>
      <c r="AP50" s="229"/>
      <c r="AQ50" s="25"/>
      <c r="AR50" s="25"/>
      <c r="AS50" s="25"/>
      <c r="AT50" s="25"/>
      <c r="AU50" s="25"/>
      <c r="AV50" s="132"/>
      <c r="AW50" s="25"/>
      <c r="AX50" s="228"/>
      <c r="AY50" s="81" t="s">
        <v>196</v>
      </c>
      <c r="AZ50" s="88">
        <v>1.1100000000000001</v>
      </c>
      <c r="BA50" s="88"/>
      <c r="BB50" s="88">
        <v>10.1</v>
      </c>
      <c r="BC50" s="88">
        <v>2</v>
      </c>
      <c r="BD50" s="98">
        <f t="shared" si="21"/>
        <v>22.430000000000003</v>
      </c>
      <c r="BE50" s="88"/>
      <c r="BF50" s="228"/>
      <c r="BG50" s="81" t="s">
        <v>196</v>
      </c>
      <c r="BH50" s="88">
        <v>2.2130000000000001</v>
      </c>
      <c r="BI50" s="88"/>
      <c r="BJ50" s="88">
        <v>10.1</v>
      </c>
      <c r="BK50" s="88">
        <v>6</v>
      </c>
      <c r="BL50" s="97">
        <f t="shared" si="22"/>
        <v>134.10999999999999</v>
      </c>
      <c r="BM50" s="88"/>
      <c r="BN50" s="228"/>
      <c r="BO50" s="81" t="s">
        <v>196</v>
      </c>
      <c r="BP50" s="88">
        <v>1.1100000000000001</v>
      </c>
      <c r="BQ50" s="88"/>
      <c r="BR50" s="88">
        <v>10.1</v>
      </c>
      <c r="BS50" s="88">
        <v>2</v>
      </c>
      <c r="BT50" s="98">
        <f t="shared" si="23"/>
        <v>22.430000000000003</v>
      </c>
      <c r="BU50" s="88"/>
      <c r="BV50" s="102">
        <f t="shared" si="4"/>
        <v>14</v>
      </c>
      <c r="BW50" s="101">
        <f t="shared" si="5"/>
        <v>270.39999999999998</v>
      </c>
    </row>
    <row r="51" spans="1:75" ht="24.95" hidden="1" customHeight="1" x14ac:dyDescent="0.4">
      <c r="A51" s="213"/>
      <c r="B51" s="90" t="s">
        <v>196</v>
      </c>
      <c r="C51" s="88">
        <v>2.1680000000000001</v>
      </c>
      <c r="D51" s="88"/>
      <c r="E51" s="88">
        <v>10.1</v>
      </c>
      <c r="F51" s="88"/>
      <c r="G51" s="98"/>
      <c r="H51" s="81"/>
      <c r="I51" s="81"/>
      <c r="J51" s="88"/>
      <c r="K51" s="88"/>
      <c r="L51" s="88"/>
      <c r="M51" s="88"/>
      <c r="N51" s="88">
        <f t="shared" si="0"/>
        <v>0</v>
      </c>
      <c r="O51" s="97"/>
      <c r="P51" s="81"/>
      <c r="Q51" s="81"/>
      <c r="R51" s="88"/>
      <c r="S51" s="88"/>
      <c r="T51" s="88"/>
      <c r="U51" s="88">
        <f t="shared" si="1"/>
        <v>0</v>
      </c>
      <c r="V51" s="88"/>
      <c r="W51" s="88">
        <f t="shared" si="2"/>
        <v>0</v>
      </c>
      <c r="X51" s="98"/>
      <c r="Y51" s="81"/>
      <c r="Z51" s="81"/>
      <c r="AA51" s="88"/>
      <c r="AB51" s="88"/>
      <c r="AC51" s="88"/>
      <c r="AD51" s="88">
        <f t="shared" si="3"/>
        <v>0</v>
      </c>
      <c r="AE51" s="88"/>
      <c r="AF51" s="97"/>
      <c r="AG51" s="88"/>
      <c r="AH51" s="228"/>
      <c r="AI51" s="81" t="s">
        <v>196</v>
      </c>
      <c r="AJ51" s="88">
        <v>2.1680000000000001</v>
      </c>
      <c r="AK51" s="88"/>
      <c r="AL51" s="88">
        <v>10.1</v>
      </c>
      <c r="AM51" s="88">
        <v>2</v>
      </c>
      <c r="AN51" s="98">
        <f t="shared" si="20"/>
        <v>43.8</v>
      </c>
      <c r="AO51" s="81"/>
      <c r="AP51" s="229"/>
      <c r="AQ51" s="25"/>
      <c r="AR51" s="25"/>
      <c r="AS51" s="25"/>
      <c r="AT51" s="25"/>
      <c r="AU51" s="25"/>
      <c r="AV51" s="132"/>
      <c r="AW51" s="25"/>
      <c r="AX51" s="228"/>
      <c r="AY51" s="81" t="s">
        <v>196</v>
      </c>
      <c r="AZ51" s="88">
        <v>0.36799999999999999</v>
      </c>
      <c r="BA51" s="88"/>
      <c r="BB51" s="88">
        <v>10.1</v>
      </c>
      <c r="BC51" s="88">
        <v>1</v>
      </c>
      <c r="BD51" s="98">
        <f t="shared" si="21"/>
        <v>3.7199999999999998</v>
      </c>
      <c r="BE51" s="88"/>
      <c r="BF51" s="228"/>
      <c r="BG51" s="81" t="s">
        <v>196</v>
      </c>
      <c r="BH51" s="88">
        <v>2.1379999999999999</v>
      </c>
      <c r="BI51" s="88"/>
      <c r="BJ51" s="88">
        <v>10.1</v>
      </c>
      <c r="BK51" s="88">
        <v>2</v>
      </c>
      <c r="BL51" s="97">
        <f t="shared" si="22"/>
        <v>43.19</v>
      </c>
      <c r="BM51" s="88"/>
      <c r="BN51" s="228"/>
      <c r="BO51" s="81" t="s">
        <v>196</v>
      </c>
      <c r="BP51" s="88">
        <v>0.36799999999999999</v>
      </c>
      <c r="BQ51" s="88"/>
      <c r="BR51" s="88">
        <v>10.1</v>
      </c>
      <c r="BS51" s="88">
        <v>1</v>
      </c>
      <c r="BT51" s="98">
        <f t="shared" si="23"/>
        <v>3.7199999999999998</v>
      </c>
      <c r="BU51" s="88"/>
      <c r="BV51" s="102">
        <f t="shared" si="4"/>
        <v>6</v>
      </c>
      <c r="BW51" s="101">
        <f t="shared" si="5"/>
        <v>94.429999999999993</v>
      </c>
    </row>
    <row r="52" spans="1:75" ht="24.95" hidden="1" customHeight="1" x14ac:dyDescent="0.4">
      <c r="A52" s="213"/>
      <c r="B52" s="90" t="s">
        <v>196</v>
      </c>
      <c r="C52" s="88">
        <v>2.11</v>
      </c>
      <c r="D52" s="88"/>
      <c r="E52" s="88">
        <v>10.1</v>
      </c>
      <c r="F52" s="88"/>
      <c r="G52" s="98"/>
      <c r="H52" s="81"/>
      <c r="I52" s="81"/>
      <c r="J52" s="88"/>
      <c r="K52" s="88"/>
      <c r="L52" s="88"/>
      <c r="M52" s="88"/>
      <c r="N52" s="88">
        <f t="shared" si="0"/>
        <v>0</v>
      </c>
      <c r="O52" s="97"/>
      <c r="P52" s="81"/>
      <c r="Q52" s="81"/>
      <c r="R52" s="88"/>
      <c r="S52" s="88"/>
      <c r="T52" s="88"/>
      <c r="U52" s="88">
        <f t="shared" si="1"/>
        <v>0</v>
      </c>
      <c r="V52" s="88"/>
      <c r="W52" s="88">
        <f t="shared" si="2"/>
        <v>0</v>
      </c>
      <c r="X52" s="98"/>
      <c r="Y52" s="81"/>
      <c r="Z52" s="81"/>
      <c r="AA52" s="88"/>
      <c r="AB52" s="88"/>
      <c r="AC52" s="88"/>
      <c r="AD52" s="88">
        <f t="shared" si="3"/>
        <v>0</v>
      </c>
      <c r="AE52" s="88"/>
      <c r="AF52" s="97"/>
      <c r="AG52" s="88"/>
      <c r="AH52" s="228"/>
      <c r="AI52" s="81" t="s">
        <v>196</v>
      </c>
      <c r="AJ52" s="88">
        <v>2.11</v>
      </c>
      <c r="AK52" s="88"/>
      <c r="AL52" s="88">
        <v>10.1</v>
      </c>
      <c r="AM52" s="88">
        <v>3</v>
      </c>
      <c r="AN52" s="98">
        <f t="shared" si="20"/>
        <v>63.94</v>
      </c>
      <c r="AO52" s="81"/>
      <c r="AP52" s="229"/>
      <c r="AQ52" s="25"/>
      <c r="AR52" s="25"/>
      <c r="AS52" s="25"/>
      <c r="AT52" s="25"/>
      <c r="AU52" s="25"/>
      <c r="AV52" s="132"/>
      <c r="AW52" s="25"/>
      <c r="AX52" s="228"/>
      <c r="AY52" s="81"/>
      <c r="AZ52" s="88"/>
      <c r="BA52" s="88"/>
      <c r="BB52" s="88"/>
      <c r="BC52" s="88"/>
      <c r="BD52" s="98"/>
      <c r="BE52" s="88"/>
      <c r="BF52" s="228"/>
      <c r="BG52" s="81" t="s">
        <v>196</v>
      </c>
      <c r="BH52" s="88">
        <v>2.0880000000000001</v>
      </c>
      <c r="BI52" s="88"/>
      <c r="BJ52" s="88">
        <v>10.1</v>
      </c>
      <c r="BK52" s="88">
        <v>2</v>
      </c>
      <c r="BL52" s="97">
        <f t="shared" si="22"/>
        <v>42.18</v>
      </c>
      <c r="BM52" s="88"/>
      <c r="BN52" s="228"/>
      <c r="BO52" s="5"/>
      <c r="BP52" s="39"/>
      <c r="BQ52" s="39"/>
      <c r="BR52" s="39"/>
      <c r="BS52" s="39"/>
      <c r="BT52" s="99"/>
      <c r="BU52" s="39"/>
      <c r="BV52" s="102">
        <f t="shared" si="4"/>
        <v>5</v>
      </c>
      <c r="BW52" s="101">
        <f t="shared" si="5"/>
        <v>106.12</v>
      </c>
    </row>
    <row r="53" spans="1:75" ht="24.95" hidden="1" customHeight="1" x14ac:dyDescent="0.4">
      <c r="A53" s="213"/>
      <c r="B53" s="90" t="s">
        <v>196</v>
      </c>
      <c r="C53" s="88">
        <v>2.0299999999999998</v>
      </c>
      <c r="D53" s="88"/>
      <c r="E53" s="88">
        <v>10.1</v>
      </c>
      <c r="F53" s="88"/>
      <c r="G53" s="98"/>
      <c r="H53" s="81"/>
      <c r="I53" s="81"/>
      <c r="J53" s="88"/>
      <c r="K53" s="88"/>
      <c r="L53" s="88"/>
      <c r="M53" s="88"/>
      <c r="N53" s="88">
        <f t="shared" si="0"/>
        <v>0</v>
      </c>
      <c r="O53" s="97"/>
      <c r="P53" s="81"/>
      <c r="Q53" s="81"/>
      <c r="R53" s="88"/>
      <c r="S53" s="88"/>
      <c r="T53" s="88"/>
      <c r="U53" s="88">
        <f t="shared" si="1"/>
        <v>0</v>
      </c>
      <c r="V53" s="88"/>
      <c r="W53" s="88">
        <f t="shared" si="2"/>
        <v>0</v>
      </c>
      <c r="X53" s="98"/>
      <c r="Y53" s="81"/>
      <c r="Z53" s="81"/>
      <c r="AA53" s="88"/>
      <c r="AB53" s="88"/>
      <c r="AC53" s="88"/>
      <c r="AD53" s="88">
        <f t="shared" si="3"/>
        <v>0</v>
      </c>
      <c r="AE53" s="88"/>
      <c r="AF53" s="97"/>
      <c r="AG53" s="88"/>
      <c r="AH53" s="228"/>
      <c r="AI53" s="81"/>
      <c r="AJ53" s="88"/>
      <c r="AK53" s="88"/>
      <c r="AL53" s="88"/>
      <c r="AM53" s="88"/>
      <c r="AN53" s="98"/>
      <c r="AO53" s="81"/>
      <c r="AP53" s="229"/>
      <c r="AQ53" s="25"/>
      <c r="AR53" s="25"/>
      <c r="AS53" s="25"/>
      <c r="AT53" s="25"/>
      <c r="AU53" s="25"/>
      <c r="AV53" s="132"/>
      <c r="AW53" s="25"/>
      <c r="AX53" s="228"/>
      <c r="AY53" s="81"/>
      <c r="AZ53" s="88"/>
      <c r="BA53" s="88"/>
      <c r="BB53" s="88"/>
      <c r="BC53" s="88"/>
      <c r="BD53" s="98"/>
      <c r="BE53" s="88"/>
      <c r="BF53" s="228"/>
      <c r="BG53" s="81" t="s">
        <v>196</v>
      </c>
      <c r="BH53" s="88">
        <v>2.0299999999999998</v>
      </c>
      <c r="BI53" s="88"/>
      <c r="BJ53" s="88">
        <v>10.1</v>
      </c>
      <c r="BK53" s="88">
        <v>9</v>
      </c>
      <c r="BL53" s="97">
        <f>ROUNDUP(BH53*BJ53*BK53,2)</f>
        <v>184.53</v>
      </c>
      <c r="BM53" s="88"/>
      <c r="BN53" s="228"/>
      <c r="BO53" s="5"/>
      <c r="BP53" s="39"/>
      <c r="BQ53" s="39"/>
      <c r="BR53" s="39"/>
      <c r="BS53" s="39"/>
      <c r="BT53" s="99"/>
      <c r="BU53" s="39"/>
      <c r="BV53" s="102">
        <f t="shared" si="4"/>
        <v>9</v>
      </c>
      <c r="BW53" s="101">
        <f t="shared" si="5"/>
        <v>184.53</v>
      </c>
    </row>
    <row r="54" spans="1:75" ht="24.95" customHeight="1" x14ac:dyDescent="0.4">
      <c r="A54" s="213"/>
      <c r="B54" s="144" t="s">
        <v>211</v>
      </c>
      <c r="C54" s="88"/>
      <c r="D54" s="88"/>
      <c r="E54" s="148"/>
      <c r="F54" s="148">
        <f>SUM(F45:F53)</f>
        <v>112</v>
      </c>
      <c r="G54" s="149">
        <f>SUM(G45:G53)</f>
        <v>7</v>
      </c>
      <c r="H54" s="81"/>
      <c r="I54" s="81"/>
      <c r="J54" s="88"/>
      <c r="K54" s="88"/>
      <c r="L54" s="88"/>
      <c r="M54" s="148">
        <f>SUM(M45:M53)</f>
        <v>140</v>
      </c>
      <c r="N54" s="148">
        <f t="shared" si="0"/>
        <v>280</v>
      </c>
      <c r="O54" s="149">
        <f>SUM(O45:O53)</f>
        <v>8.6999999999999993</v>
      </c>
      <c r="P54" s="81"/>
      <c r="Q54" s="81"/>
      <c r="R54" s="88"/>
      <c r="S54" s="88"/>
      <c r="T54" s="88"/>
      <c r="U54" s="148">
        <f t="shared" si="1"/>
        <v>17.399999999999999</v>
      </c>
      <c r="V54" s="148">
        <f>SUM(V45:V53)</f>
        <v>140</v>
      </c>
      <c r="W54" s="148">
        <f t="shared" si="2"/>
        <v>840</v>
      </c>
      <c r="X54" s="149">
        <f>SUM(X45:X53)</f>
        <v>8.6999999999999993</v>
      </c>
      <c r="Y54" s="81"/>
      <c r="Z54" s="81"/>
      <c r="AA54" s="88"/>
      <c r="AB54" s="88"/>
      <c r="AC54" s="88"/>
      <c r="AD54" s="148">
        <f t="shared" si="3"/>
        <v>52.199999999999996</v>
      </c>
      <c r="AE54" s="148">
        <f>SUM(AE45:AE53)</f>
        <v>112</v>
      </c>
      <c r="AF54" s="149">
        <f>SUM(AF45:AF53)</f>
        <v>7</v>
      </c>
      <c r="AG54" s="88"/>
      <c r="AH54" s="228"/>
      <c r="AI54" s="81"/>
      <c r="AJ54" s="88"/>
      <c r="AK54" s="88"/>
      <c r="AL54" s="88"/>
      <c r="AM54" s="148">
        <f>SUM(AM45:AM53)</f>
        <v>84</v>
      </c>
      <c r="AN54" s="149">
        <f>SUM(AN45:AN53)</f>
        <v>799.95</v>
      </c>
      <c r="AO54" s="81"/>
      <c r="AP54" s="229"/>
      <c r="AQ54" s="25"/>
      <c r="AR54" s="25"/>
      <c r="AS54" s="25"/>
      <c r="AT54" s="25"/>
      <c r="AU54" s="150">
        <f>SUM(AU45:AU53)</f>
        <v>60</v>
      </c>
      <c r="AV54" s="151">
        <f>SUM(AV45:AV53)</f>
        <v>3.8000000000000003</v>
      </c>
      <c r="AW54" s="25"/>
      <c r="AX54" s="228"/>
      <c r="AY54" s="81"/>
      <c r="AZ54" s="88"/>
      <c r="BA54" s="88"/>
      <c r="BB54" s="88"/>
      <c r="BC54" s="148">
        <f>SUM(BC45:BC53)</f>
        <v>47</v>
      </c>
      <c r="BD54" s="149">
        <f>SUM(BD45:BD53)</f>
        <v>341.61000000000007</v>
      </c>
      <c r="BE54" s="88"/>
      <c r="BF54" s="228"/>
      <c r="BG54" s="81"/>
      <c r="BH54" s="88"/>
      <c r="BI54" s="88"/>
      <c r="BJ54" s="88"/>
      <c r="BK54" s="148">
        <f>SUM(BK45:BK53)</f>
        <v>124</v>
      </c>
      <c r="BL54" s="149">
        <f>SUM(BL45:BL53)</f>
        <v>1224.8799999999999</v>
      </c>
      <c r="BM54" s="88"/>
      <c r="BN54" s="228"/>
      <c r="BO54" s="5"/>
      <c r="BP54" s="39"/>
      <c r="BQ54" s="39"/>
      <c r="BR54" s="39"/>
      <c r="BS54" s="148">
        <f>SUM(BS45:BS53)</f>
        <v>47</v>
      </c>
      <c r="BT54" s="156">
        <f>SUM(BT45:BT53)</f>
        <v>341.61000000000007</v>
      </c>
      <c r="BU54" s="39"/>
      <c r="BV54" s="158">
        <f t="shared" si="4"/>
        <v>1706</v>
      </c>
      <c r="BW54" s="159">
        <f t="shared" si="5"/>
        <v>2795.4500000000003</v>
      </c>
    </row>
    <row r="55" spans="1:75" ht="24.95" hidden="1" customHeight="1" x14ac:dyDescent="0.4">
      <c r="A55" s="213"/>
      <c r="B55" s="85" t="s">
        <v>173</v>
      </c>
      <c r="C55" s="88">
        <v>2.1930000000000001</v>
      </c>
      <c r="D55" s="88"/>
      <c r="E55" s="88"/>
      <c r="F55" s="88">
        <v>6</v>
      </c>
      <c r="G55" s="98">
        <f>ROUNDUP(C55*E55*F55,2)</f>
        <v>0</v>
      </c>
      <c r="H55" s="81"/>
      <c r="I55" s="81" t="s">
        <v>133</v>
      </c>
      <c r="J55" s="88">
        <v>2.2080000000000002</v>
      </c>
      <c r="K55" s="88"/>
      <c r="L55" s="88">
        <v>5.5</v>
      </c>
      <c r="M55" s="88">
        <v>6</v>
      </c>
      <c r="N55" s="148">
        <f t="shared" si="0"/>
        <v>12</v>
      </c>
      <c r="O55" s="97">
        <f>ROUNDUP(J55*L55*M55,2)</f>
        <v>72.87</v>
      </c>
      <c r="P55" s="81"/>
      <c r="Q55" s="81" t="s">
        <v>133</v>
      </c>
      <c r="R55" s="88">
        <v>2.1880000000000002</v>
      </c>
      <c r="S55" s="88"/>
      <c r="T55" s="88">
        <v>5.5</v>
      </c>
      <c r="U55" s="148">
        <f t="shared" si="1"/>
        <v>145.74</v>
      </c>
      <c r="V55" s="88">
        <v>6</v>
      </c>
      <c r="W55" s="148">
        <f t="shared" si="2"/>
        <v>36</v>
      </c>
      <c r="X55" s="98">
        <f>ROUNDUP(R55*T55*V55,2)</f>
        <v>72.210000000000008</v>
      </c>
      <c r="Y55" s="81"/>
      <c r="Z55" s="81" t="s">
        <v>133</v>
      </c>
      <c r="AA55" s="88">
        <v>2.1930000000000001</v>
      </c>
      <c r="AB55" s="88"/>
      <c r="AC55" s="88">
        <v>5.5</v>
      </c>
      <c r="AD55" s="148">
        <f t="shared" si="3"/>
        <v>433.26000000000005</v>
      </c>
      <c r="AE55" s="88">
        <v>6</v>
      </c>
      <c r="AF55" s="97">
        <f>ROUNDUP(AA55*AC55*AE55,2)</f>
        <v>72.37</v>
      </c>
      <c r="AG55" s="88"/>
      <c r="AH55" s="228"/>
      <c r="AI55" s="25"/>
      <c r="AJ55" s="40"/>
      <c r="AK55" s="40"/>
      <c r="AL55" s="40"/>
      <c r="AM55" s="40"/>
      <c r="AN55" s="129"/>
      <c r="AO55" s="25"/>
      <c r="AP55" s="229"/>
      <c r="AQ55" s="25" t="s">
        <v>173</v>
      </c>
      <c r="AR55" s="25">
        <v>2.1379999999999999</v>
      </c>
      <c r="AS55" s="25"/>
      <c r="AT55" s="25">
        <v>5.5</v>
      </c>
      <c r="AU55" s="25">
        <v>6</v>
      </c>
      <c r="AV55" s="131">
        <f>ROUNDUP(AR55*AT55*AU55,2)</f>
        <v>70.56</v>
      </c>
      <c r="AW55" s="25"/>
      <c r="AX55" s="228"/>
      <c r="AY55" s="81"/>
      <c r="AZ55" s="88"/>
      <c r="BA55" s="88"/>
      <c r="BB55" s="88"/>
      <c r="BC55" s="88"/>
      <c r="BD55" s="98"/>
      <c r="BE55" s="88"/>
      <c r="BF55" s="228"/>
      <c r="BG55" s="81"/>
      <c r="BH55" s="88"/>
      <c r="BI55" s="88"/>
      <c r="BJ55" s="88"/>
      <c r="BK55" s="88"/>
      <c r="BL55" s="97"/>
      <c r="BM55" s="88"/>
      <c r="BN55" s="228"/>
      <c r="BO55" s="5"/>
      <c r="BP55" s="39"/>
      <c r="BQ55" s="39"/>
      <c r="BR55" s="39"/>
      <c r="BS55" s="39"/>
      <c r="BT55" s="99"/>
      <c r="BU55" s="39"/>
      <c r="BV55" s="158">
        <f t="shared" si="4"/>
        <v>66</v>
      </c>
      <c r="BW55" s="159">
        <f t="shared" si="5"/>
        <v>721.93000000000006</v>
      </c>
    </row>
    <row r="56" spans="1:75" ht="24.95" hidden="1" customHeight="1" x14ac:dyDescent="0.4">
      <c r="A56" s="213"/>
      <c r="B56" s="85" t="s">
        <v>173</v>
      </c>
      <c r="C56" s="88">
        <v>2.1349999999999998</v>
      </c>
      <c r="D56" s="88"/>
      <c r="E56" s="88"/>
      <c r="F56" s="88">
        <v>6</v>
      </c>
      <c r="G56" s="98">
        <f>ROUNDUP(C56*E56*F56,2)</f>
        <v>0</v>
      </c>
      <c r="H56" s="81"/>
      <c r="I56" s="81" t="s">
        <v>133</v>
      </c>
      <c r="J56" s="88">
        <v>2.15</v>
      </c>
      <c r="K56" s="88"/>
      <c r="L56" s="88">
        <v>5.5</v>
      </c>
      <c r="M56" s="88">
        <v>9</v>
      </c>
      <c r="N56" s="148">
        <f t="shared" si="0"/>
        <v>18</v>
      </c>
      <c r="O56" s="97">
        <f>ROUNDUP(J56*L56*M56,2)</f>
        <v>106.43</v>
      </c>
      <c r="P56" s="81"/>
      <c r="Q56" s="81" t="s">
        <v>133</v>
      </c>
      <c r="R56" s="88">
        <v>2.13</v>
      </c>
      <c r="S56" s="88"/>
      <c r="T56" s="88">
        <v>5.5</v>
      </c>
      <c r="U56" s="148">
        <f t="shared" si="1"/>
        <v>212.86</v>
      </c>
      <c r="V56" s="88">
        <v>9</v>
      </c>
      <c r="W56" s="148">
        <f t="shared" si="2"/>
        <v>54</v>
      </c>
      <c r="X56" s="98">
        <f>ROUNDUP(R56*T56*V56,2)</f>
        <v>105.44000000000001</v>
      </c>
      <c r="Y56" s="81"/>
      <c r="Z56" s="81" t="s">
        <v>133</v>
      </c>
      <c r="AA56" s="88">
        <v>2.1349999999999998</v>
      </c>
      <c r="AB56" s="88"/>
      <c r="AC56" s="88">
        <v>5.5</v>
      </c>
      <c r="AD56" s="148">
        <f t="shared" si="3"/>
        <v>632.6400000000001</v>
      </c>
      <c r="AE56" s="88">
        <v>6</v>
      </c>
      <c r="AF56" s="97">
        <f>ROUNDUP(AA56*AC56*AE56,2)</f>
        <v>70.460000000000008</v>
      </c>
      <c r="AG56" s="88"/>
      <c r="AH56" s="228"/>
      <c r="AI56" s="25"/>
      <c r="AJ56" s="40"/>
      <c r="AK56" s="40"/>
      <c r="AL56" s="40"/>
      <c r="AM56" s="40"/>
      <c r="AN56" s="129"/>
      <c r="AO56" s="25"/>
      <c r="AP56" s="229"/>
      <c r="AQ56" s="25" t="s">
        <v>173</v>
      </c>
      <c r="AR56" s="25">
        <v>2.0699999999999998</v>
      </c>
      <c r="AS56" s="25"/>
      <c r="AT56" s="25">
        <v>5.5</v>
      </c>
      <c r="AU56" s="25">
        <v>3</v>
      </c>
      <c r="AV56" s="131">
        <f>ROUNDUP(AR56*AT56*AU56,2)</f>
        <v>34.159999999999997</v>
      </c>
      <c r="AW56" s="25"/>
      <c r="AX56" s="228"/>
      <c r="AY56" s="81"/>
      <c r="AZ56" s="88"/>
      <c r="BA56" s="88"/>
      <c r="BB56" s="88"/>
      <c r="BC56" s="88"/>
      <c r="BD56" s="98"/>
      <c r="BE56" s="88"/>
      <c r="BF56" s="228"/>
      <c r="BG56" s="5"/>
      <c r="BH56" s="39"/>
      <c r="BI56" s="39"/>
      <c r="BJ56" s="39"/>
      <c r="BK56" s="39"/>
      <c r="BL56" s="100"/>
      <c r="BM56" s="39"/>
      <c r="BN56" s="228"/>
      <c r="BO56" s="5"/>
      <c r="BP56" s="39"/>
      <c r="BQ56" s="39"/>
      <c r="BR56" s="39"/>
      <c r="BS56" s="39"/>
      <c r="BT56" s="99"/>
      <c r="BU56" s="39"/>
      <c r="BV56" s="158">
        <f t="shared" si="4"/>
        <v>87</v>
      </c>
      <c r="BW56" s="159">
        <f t="shared" si="5"/>
        <v>950.12000000000012</v>
      </c>
    </row>
    <row r="57" spans="1:75" ht="24.95" customHeight="1" x14ac:dyDescent="0.4">
      <c r="A57" s="213"/>
      <c r="B57" s="144" t="s">
        <v>212</v>
      </c>
      <c r="C57" s="88"/>
      <c r="D57" s="88"/>
      <c r="E57" s="148"/>
      <c r="F57" s="148">
        <f>SUM(F55:F56)</f>
        <v>12</v>
      </c>
      <c r="G57" s="149">
        <f>SUM(G55:G56)</f>
        <v>0</v>
      </c>
      <c r="H57" s="81"/>
      <c r="I57" s="81"/>
      <c r="J57" s="88"/>
      <c r="K57" s="88"/>
      <c r="L57" s="88"/>
      <c r="M57" s="148">
        <f>SUM(M55:M56)</f>
        <v>15</v>
      </c>
      <c r="N57" s="148">
        <f t="shared" si="0"/>
        <v>30</v>
      </c>
      <c r="O57" s="149">
        <f>SUM(O55:O56)</f>
        <v>179.3</v>
      </c>
      <c r="P57" s="81"/>
      <c r="Q57" s="81"/>
      <c r="R57" s="88"/>
      <c r="S57" s="88"/>
      <c r="T57" s="88"/>
      <c r="U57" s="148">
        <f t="shared" si="1"/>
        <v>358.6</v>
      </c>
      <c r="V57" s="148">
        <f>SUM(V55:V56)</f>
        <v>15</v>
      </c>
      <c r="W57" s="148">
        <f t="shared" si="2"/>
        <v>90</v>
      </c>
      <c r="X57" s="149">
        <f>SUM(X55:X56)</f>
        <v>177.65000000000003</v>
      </c>
      <c r="Y57" s="81"/>
      <c r="Z57" s="81"/>
      <c r="AA57" s="88"/>
      <c r="AB57" s="88"/>
      <c r="AC57" s="88"/>
      <c r="AD57" s="148">
        <f t="shared" si="3"/>
        <v>1065.9000000000001</v>
      </c>
      <c r="AE57" s="148">
        <f>SUM(AE55:AE56)</f>
        <v>12</v>
      </c>
      <c r="AF57" s="149">
        <f>SUM(AF55:AF56)</f>
        <v>142.83000000000001</v>
      </c>
      <c r="AG57" s="88"/>
      <c r="AH57" s="228"/>
      <c r="AI57" s="25"/>
      <c r="AJ57" s="40"/>
      <c r="AK57" s="40"/>
      <c r="AL57" s="40"/>
      <c r="AM57" s="153">
        <f>SUM(AM55:AM56)</f>
        <v>0</v>
      </c>
      <c r="AN57" s="152">
        <f>SUM(AN55:AN56)</f>
        <v>0</v>
      </c>
      <c r="AO57" s="25"/>
      <c r="AP57" s="229"/>
      <c r="AQ57" s="25"/>
      <c r="AR57" s="25"/>
      <c r="AS57" s="25"/>
      <c r="AT57" s="25"/>
      <c r="AU57" s="150">
        <f>SUM(AU55:AU56)</f>
        <v>9</v>
      </c>
      <c r="AV57" s="151">
        <f>SUM(AV55:AV56)</f>
        <v>104.72</v>
      </c>
      <c r="AW57" s="25"/>
      <c r="AX57" s="228"/>
      <c r="AY57" s="81"/>
      <c r="AZ57" s="88"/>
      <c r="BA57" s="88"/>
      <c r="BB57" s="88"/>
      <c r="BC57" s="148">
        <f>SUM(BC55:BC56)</f>
        <v>0</v>
      </c>
      <c r="BD57" s="149">
        <f>SUM(BD55:BD56)</f>
        <v>0</v>
      </c>
      <c r="BE57" s="88"/>
      <c r="BF57" s="228"/>
      <c r="BG57" s="5"/>
      <c r="BH57" s="39"/>
      <c r="BI57" s="39"/>
      <c r="BJ57" s="39"/>
      <c r="BK57" s="154">
        <f>SUM(BK55:BK56)</f>
        <v>0</v>
      </c>
      <c r="BL57" s="155">
        <f>SUM(BL55:BL56)</f>
        <v>0</v>
      </c>
      <c r="BM57" s="39"/>
      <c r="BN57" s="228"/>
      <c r="BO57" s="5"/>
      <c r="BP57" s="39"/>
      <c r="BQ57" s="39"/>
      <c r="BR57" s="39"/>
      <c r="BS57" s="154">
        <f>SUM(BS55:BS56)</f>
        <v>0</v>
      </c>
      <c r="BT57" s="155">
        <f>SUM(BT55:BT56)</f>
        <v>0</v>
      </c>
      <c r="BU57" s="39"/>
      <c r="BV57" s="158">
        <f t="shared" si="4"/>
        <v>153</v>
      </c>
      <c r="BW57" s="159">
        <f t="shared" si="5"/>
        <v>1672.05</v>
      </c>
    </row>
    <row r="58" spans="1:75" ht="24.95" hidden="1" customHeight="1" x14ac:dyDescent="0.4">
      <c r="A58" s="213"/>
      <c r="B58" s="90" t="s">
        <v>120</v>
      </c>
      <c r="C58" s="88">
        <v>0.03</v>
      </c>
      <c r="D58" s="88"/>
      <c r="E58" s="88"/>
      <c r="F58" s="88"/>
      <c r="G58" s="98"/>
      <c r="H58" s="81"/>
      <c r="I58" s="81"/>
      <c r="J58" s="88"/>
      <c r="K58" s="88"/>
      <c r="L58" s="88"/>
      <c r="M58" s="88"/>
      <c r="N58" s="148">
        <f t="shared" si="0"/>
        <v>0</v>
      </c>
      <c r="O58" s="97"/>
      <c r="P58" s="81"/>
      <c r="Q58" s="81"/>
      <c r="R58" s="88"/>
      <c r="S58" s="88"/>
      <c r="T58" s="88"/>
      <c r="U58" s="148">
        <f t="shared" si="1"/>
        <v>0</v>
      </c>
      <c r="V58" s="88"/>
      <c r="W58" s="148">
        <f t="shared" si="2"/>
        <v>0</v>
      </c>
      <c r="X58" s="98"/>
      <c r="Y58" s="81"/>
      <c r="Z58" s="81"/>
      <c r="AA58" s="88"/>
      <c r="AB58" s="88"/>
      <c r="AC58" s="88"/>
      <c r="AD58" s="148">
        <f t="shared" si="3"/>
        <v>0</v>
      </c>
      <c r="AE58" s="88"/>
      <c r="AF58" s="97"/>
      <c r="AG58" s="88"/>
      <c r="AH58" s="228"/>
      <c r="AI58" s="25"/>
      <c r="AJ58" s="40"/>
      <c r="AK58" s="40"/>
      <c r="AL58" s="40"/>
      <c r="AM58" s="40"/>
      <c r="AN58" s="129"/>
      <c r="AO58" s="25"/>
      <c r="AP58" s="229"/>
      <c r="AQ58" s="25"/>
      <c r="AR58" s="25"/>
      <c r="AS58" s="25"/>
      <c r="AT58" s="25"/>
      <c r="AU58" s="25"/>
      <c r="AV58" s="132"/>
      <c r="AW58" s="25"/>
      <c r="AX58" s="228"/>
      <c r="AY58" s="81"/>
      <c r="AZ58" s="88"/>
      <c r="BA58" s="88"/>
      <c r="BB58" s="88"/>
      <c r="BC58" s="88"/>
      <c r="BD58" s="98"/>
      <c r="BE58" s="88"/>
      <c r="BF58" s="228"/>
      <c r="BG58" s="5"/>
      <c r="BH58" s="39"/>
      <c r="BI58" s="39"/>
      <c r="BJ58" s="39"/>
      <c r="BK58" s="39"/>
      <c r="BL58" s="100"/>
      <c r="BM58" s="39"/>
      <c r="BN58" s="228"/>
      <c r="BO58" s="81" t="s">
        <v>120</v>
      </c>
      <c r="BP58" s="88">
        <v>0.03</v>
      </c>
      <c r="BQ58" s="88"/>
      <c r="BR58" s="88">
        <v>47.1</v>
      </c>
      <c r="BS58" s="88">
        <v>2</v>
      </c>
      <c r="BT58" s="98">
        <f>ROUNDUP(BP58*BR58*BS58,2)</f>
        <v>2.8299999999999996</v>
      </c>
      <c r="BU58" s="88"/>
      <c r="BV58" s="158">
        <f t="shared" si="4"/>
        <v>2</v>
      </c>
      <c r="BW58" s="159">
        <f t="shared" si="5"/>
        <v>2.8299999999999996</v>
      </c>
    </row>
    <row r="59" spans="1:75" ht="24.95" hidden="1" customHeight="1" x14ac:dyDescent="0.4">
      <c r="A59" s="213"/>
      <c r="B59" s="85" t="s">
        <v>170</v>
      </c>
      <c r="C59" s="88">
        <v>0.03</v>
      </c>
      <c r="D59" s="88"/>
      <c r="E59" s="88"/>
      <c r="F59" s="88"/>
      <c r="G59" s="98"/>
      <c r="H59" s="81"/>
      <c r="I59" s="81"/>
      <c r="J59" s="88"/>
      <c r="K59" s="88"/>
      <c r="L59" s="88"/>
      <c r="M59" s="88"/>
      <c r="N59" s="148">
        <f t="shared" si="0"/>
        <v>0</v>
      </c>
      <c r="O59" s="97"/>
      <c r="P59" s="81"/>
      <c r="Q59" s="81"/>
      <c r="R59" s="88"/>
      <c r="S59" s="88"/>
      <c r="T59" s="88"/>
      <c r="U59" s="148">
        <f t="shared" si="1"/>
        <v>0</v>
      </c>
      <c r="V59" s="88"/>
      <c r="W59" s="148">
        <f t="shared" si="2"/>
        <v>0</v>
      </c>
      <c r="X59" s="98"/>
      <c r="Y59" s="81"/>
      <c r="Z59" s="81"/>
      <c r="AA59" s="88"/>
      <c r="AB59" s="88"/>
      <c r="AC59" s="88"/>
      <c r="AD59" s="148">
        <f t="shared" si="3"/>
        <v>0</v>
      </c>
      <c r="AE59" s="88"/>
      <c r="AF59" s="97"/>
      <c r="AG59" s="88"/>
      <c r="AH59" s="228"/>
      <c r="AI59" s="81" t="s">
        <v>120</v>
      </c>
      <c r="AJ59" s="88">
        <v>0.03</v>
      </c>
      <c r="AK59" s="88"/>
      <c r="AL59" s="88">
        <v>47.1</v>
      </c>
      <c r="AM59" s="88">
        <v>8</v>
      </c>
      <c r="AN59" s="98">
        <f>ROUNDUP(AJ59*AL59*AM59,2)</f>
        <v>11.31</v>
      </c>
      <c r="AO59" s="81"/>
      <c r="AP59" s="229"/>
      <c r="AQ59" s="25"/>
      <c r="AR59" s="25"/>
      <c r="AS59" s="25"/>
      <c r="AT59" s="25"/>
      <c r="AU59" s="25"/>
      <c r="AV59" s="132"/>
      <c r="AW59" s="25"/>
      <c r="AX59" s="228"/>
      <c r="AY59" s="81" t="s">
        <v>120</v>
      </c>
      <c r="AZ59" s="88">
        <v>0.03</v>
      </c>
      <c r="BA59" s="88"/>
      <c r="BB59" s="88">
        <v>47.1</v>
      </c>
      <c r="BC59" s="88">
        <v>2</v>
      </c>
      <c r="BD59" s="98">
        <f t="shared" si="21"/>
        <v>2.8299999999999996</v>
      </c>
      <c r="BE59" s="88"/>
      <c r="BF59" s="228"/>
      <c r="BG59" s="81" t="s">
        <v>120</v>
      </c>
      <c r="BH59" s="88">
        <v>0.03</v>
      </c>
      <c r="BI59" s="88"/>
      <c r="BJ59" s="88">
        <v>47.1</v>
      </c>
      <c r="BK59" s="88">
        <v>16</v>
      </c>
      <c r="BL59" s="97">
        <f t="shared" si="22"/>
        <v>22.610000000000003</v>
      </c>
      <c r="BM59" s="88"/>
      <c r="BN59" s="228"/>
      <c r="BO59" s="81" t="s">
        <v>120</v>
      </c>
      <c r="BP59" s="88">
        <v>0.04</v>
      </c>
      <c r="BQ59" s="88"/>
      <c r="BR59" s="88">
        <v>47.1</v>
      </c>
      <c r="BS59" s="88">
        <v>4</v>
      </c>
      <c r="BT59" s="98">
        <f>ROUNDUP(BP59*BR59*BS59,2)</f>
        <v>7.54</v>
      </c>
      <c r="BU59" s="88"/>
      <c r="BV59" s="158">
        <f t="shared" si="4"/>
        <v>30</v>
      </c>
      <c r="BW59" s="159">
        <f t="shared" si="5"/>
        <v>44.29</v>
      </c>
    </row>
    <row r="60" spans="1:75" ht="24.95" hidden="1" customHeight="1" x14ac:dyDescent="0.4">
      <c r="A60" s="213"/>
      <c r="B60" s="85" t="s">
        <v>170</v>
      </c>
      <c r="C60" s="88">
        <v>0.02</v>
      </c>
      <c r="D60" s="88"/>
      <c r="E60" s="88"/>
      <c r="F60" s="88"/>
      <c r="G60" s="98"/>
      <c r="H60" s="81"/>
      <c r="I60" s="81"/>
      <c r="J60" s="88"/>
      <c r="K60" s="88"/>
      <c r="L60" s="88"/>
      <c r="M60" s="88"/>
      <c r="N60" s="148">
        <f t="shared" si="0"/>
        <v>0</v>
      </c>
      <c r="O60" s="97"/>
      <c r="P60" s="81"/>
      <c r="Q60" s="81"/>
      <c r="R60" s="88"/>
      <c r="S60" s="88"/>
      <c r="T60" s="88"/>
      <c r="U60" s="148">
        <f t="shared" si="1"/>
        <v>0</v>
      </c>
      <c r="V60" s="88"/>
      <c r="W60" s="148">
        <f t="shared" si="2"/>
        <v>0</v>
      </c>
      <c r="X60" s="98"/>
      <c r="Y60" s="81"/>
      <c r="Z60" s="81"/>
      <c r="AA60" s="88"/>
      <c r="AB60" s="88"/>
      <c r="AC60" s="88"/>
      <c r="AD60" s="148">
        <f t="shared" si="3"/>
        <v>0</v>
      </c>
      <c r="AE60" s="88"/>
      <c r="AF60" s="97"/>
      <c r="AG60" s="88"/>
      <c r="AH60" s="228"/>
      <c r="AI60" s="81" t="s">
        <v>120</v>
      </c>
      <c r="AJ60" s="88">
        <v>0.02</v>
      </c>
      <c r="AK60" s="88"/>
      <c r="AL60" s="88">
        <v>47.1</v>
      </c>
      <c r="AM60" s="88">
        <v>16</v>
      </c>
      <c r="AN60" s="98">
        <f>ROUNDUP(AJ60*AL60*AM60,2)</f>
        <v>15.08</v>
      </c>
      <c r="AO60" s="81"/>
      <c r="AP60" s="229"/>
      <c r="AQ60" s="25"/>
      <c r="AR60" s="25"/>
      <c r="AS60" s="25"/>
      <c r="AT60" s="25"/>
      <c r="AU60" s="25"/>
      <c r="AV60" s="132"/>
      <c r="AW60" s="25"/>
      <c r="AX60" s="228"/>
      <c r="AY60" s="81" t="s">
        <v>120</v>
      </c>
      <c r="AZ60" s="88">
        <v>0.04</v>
      </c>
      <c r="BA60" s="88"/>
      <c r="BB60" s="88">
        <v>47.1</v>
      </c>
      <c r="BC60" s="88">
        <v>4</v>
      </c>
      <c r="BD60" s="98">
        <f t="shared" si="21"/>
        <v>7.54</v>
      </c>
      <c r="BE60" s="88"/>
      <c r="BF60" s="228"/>
      <c r="BG60" s="81" t="s">
        <v>120</v>
      </c>
      <c r="BH60" s="88">
        <v>0.04</v>
      </c>
      <c r="BI60" s="88"/>
      <c r="BJ60" s="88">
        <v>47.1</v>
      </c>
      <c r="BK60" s="88">
        <v>8</v>
      </c>
      <c r="BL60" s="97">
        <f t="shared" si="22"/>
        <v>15.08</v>
      </c>
      <c r="BM60" s="88"/>
      <c r="BN60" s="228"/>
      <c r="BO60" s="81" t="s">
        <v>120</v>
      </c>
      <c r="BP60" s="88">
        <v>0.01</v>
      </c>
      <c r="BQ60" s="88"/>
      <c r="BR60" s="88">
        <v>47.1</v>
      </c>
      <c r="BS60" s="88">
        <v>8</v>
      </c>
      <c r="BT60" s="98">
        <f>ROUNDUP(BP60*BR60*BS60,2)</f>
        <v>3.7699999999999996</v>
      </c>
      <c r="BU60" s="88"/>
      <c r="BV60" s="158">
        <f t="shared" si="4"/>
        <v>36</v>
      </c>
      <c r="BW60" s="159">
        <f t="shared" si="5"/>
        <v>41.47</v>
      </c>
    </row>
    <row r="61" spans="1:75" ht="24.95" hidden="1" customHeight="1" x14ac:dyDescent="0.4">
      <c r="A61" s="213"/>
      <c r="B61" s="85" t="s">
        <v>170</v>
      </c>
      <c r="C61" s="88">
        <v>0.01</v>
      </c>
      <c r="D61" s="88"/>
      <c r="E61" s="88"/>
      <c r="F61" s="88"/>
      <c r="G61" s="98"/>
      <c r="H61" s="81"/>
      <c r="I61" s="81"/>
      <c r="J61" s="88"/>
      <c r="K61" s="88"/>
      <c r="L61" s="88"/>
      <c r="M61" s="88"/>
      <c r="N61" s="148">
        <f t="shared" si="0"/>
        <v>0</v>
      </c>
      <c r="O61" s="97"/>
      <c r="P61" s="81"/>
      <c r="Q61" s="81"/>
      <c r="R61" s="88"/>
      <c r="S61" s="88"/>
      <c r="T61" s="88"/>
      <c r="U61" s="148">
        <f t="shared" si="1"/>
        <v>0</v>
      </c>
      <c r="V61" s="88"/>
      <c r="W61" s="148">
        <f t="shared" si="2"/>
        <v>0</v>
      </c>
      <c r="X61" s="98"/>
      <c r="Y61" s="81"/>
      <c r="Z61" s="81"/>
      <c r="AA61" s="88"/>
      <c r="AB61" s="88"/>
      <c r="AC61" s="88"/>
      <c r="AD61" s="148">
        <f t="shared" si="3"/>
        <v>0</v>
      </c>
      <c r="AE61" s="88"/>
      <c r="AF61" s="97"/>
      <c r="AG61" s="88"/>
      <c r="AH61" s="228"/>
      <c r="AI61" s="81" t="s">
        <v>120</v>
      </c>
      <c r="AJ61" s="88">
        <v>0.01</v>
      </c>
      <c r="AK61" s="88"/>
      <c r="AL61" s="88">
        <v>47.1</v>
      </c>
      <c r="AM61" s="88">
        <v>8</v>
      </c>
      <c r="AN61" s="98">
        <f>ROUNDUP(AJ61*AL61*AM61,2)</f>
        <v>3.7699999999999996</v>
      </c>
      <c r="AO61" s="81"/>
      <c r="AP61" s="229"/>
      <c r="AQ61" s="25"/>
      <c r="AR61" s="25"/>
      <c r="AS61" s="25"/>
      <c r="AT61" s="25"/>
      <c r="AU61" s="25"/>
      <c r="AV61" s="132"/>
      <c r="AW61" s="25"/>
      <c r="AX61" s="228"/>
      <c r="AY61" s="81" t="s">
        <v>120</v>
      </c>
      <c r="AZ61" s="88">
        <v>0.01</v>
      </c>
      <c r="BA61" s="88"/>
      <c r="BB61" s="88">
        <v>47.1</v>
      </c>
      <c r="BC61" s="88">
        <v>8</v>
      </c>
      <c r="BD61" s="98">
        <f>ROUNDUP(AZ61*BB61*BC61,2)</f>
        <v>3.7699999999999996</v>
      </c>
      <c r="BE61" s="88"/>
      <c r="BF61" s="228"/>
      <c r="BG61" s="81" t="s">
        <v>120</v>
      </c>
      <c r="BH61" s="88">
        <v>0.02</v>
      </c>
      <c r="BI61" s="88"/>
      <c r="BJ61" s="88">
        <v>47.1</v>
      </c>
      <c r="BK61" s="88">
        <v>14</v>
      </c>
      <c r="BL61" s="97">
        <f t="shared" si="22"/>
        <v>13.19</v>
      </c>
      <c r="BM61" s="88"/>
      <c r="BN61" s="228"/>
      <c r="BO61" s="81" t="s">
        <v>120</v>
      </c>
      <c r="BP61" s="88">
        <v>0.02</v>
      </c>
      <c r="BQ61" s="88"/>
      <c r="BR61" s="88">
        <v>47.1</v>
      </c>
      <c r="BS61" s="88">
        <v>8</v>
      </c>
      <c r="BT61" s="98">
        <f t="shared" ref="BT61:BT62" si="24">ROUNDUP(BP61*BR61*BS61,2)</f>
        <v>7.54</v>
      </c>
      <c r="BU61" s="88"/>
      <c r="BV61" s="158">
        <f t="shared" si="4"/>
        <v>38</v>
      </c>
      <c r="BW61" s="159">
        <f t="shared" si="5"/>
        <v>28.269999999999996</v>
      </c>
    </row>
    <row r="62" spans="1:75" ht="24.95" hidden="1" customHeight="1" x14ac:dyDescent="0.4">
      <c r="A62" s="213"/>
      <c r="B62" s="85" t="s">
        <v>170</v>
      </c>
      <c r="C62" s="88">
        <v>0.02</v>
      </c>
      <c r="D62" s="88"/>
      <c r="E62" s="88"/>
      <c r="F62" s="88"/>
      <c r="G62" s="98"/>
      <c r="H62" s="81"/>
      <c r="I62" s="81"/>
      <c r="J62" s="88"/>
      <c r="K62" s="88"/>
      <c r="L62" s="88"/>
      <c r="M62" s="88"/>
      <c r="N62" s="148">
        <f t="shared" si="0"/>
        <v>0</v>
      </c>
      <c r="O62" s="97"/>
      <c r="P62" s="81"/>
      <c r="Q62" s="81"/>
      <c r="R62" s="88"/>
      <c r="S62" s="88"/>
      <c r="T62" s="88"/>
      <c r="U62" s="148">
        <f t="shared" si="1"/>
        <v>0</v>
      </c>
      <c r="V62" s="88"/>
      <c r="W62" s="148">
        <f t="shared" si="2"/>
        <v>0</v>
      </c>
      <c r="X62" s="98"/>
      <c r="Y62" s="81"/>
      <c r="Z62" s="81"/>
      <c r="AA62" s="88"/>
      <c r="AB62" s="88"/>
      <c r="AC62" s="88"/>
      <c r="AD62" s="148">
        <f t="shared" si="3"/>
        <v>0</v>
      </c>
      <c r="AE62" s="88"/>
      <c r="AF62" s="97"/>
      <c r="AG62" s="88"/>
      <c r="AH62" s="228"/>
      <c r="AI62" s="81" t="s">
        <v>120</v>
      </c>
      <c r="AJ62" s="88">
        <v>0.02</v>
      </c>
      <c r="AK62" s="88"/>
      <c r="AL62" s="88">
        <v>47.1</v>
      </c>
      <c r="AM62" s="88">
        <v>10</v>
      </c>
      <c r="AN62" s="98">
        <f>ROUNDUP(AJ62*AL62*AM62,2)</f>
        <v>9.42</v>
      </c>
      <c r="AO62" s="81"/>
      <c r="AP62" s="229"/>
      <c r="AQ62" s="25"/>
      <c r="AR62" s="25"/>
      <c r="AS62" s="25"/>
      <c r="AT62" s="25"/>
      <c r="AU62" s="25"/>
      <c r="AV62" s="132"/>
      <c r="AW62" s="25"/>
      <c r="AX62" s="228"/>
      <c r="AY62" s="81" t="s">
        <v>120</v>
      </c>
      <c r="AZ62" s="88">
        <v>0.02</v>
      </c>
      <c r="BA62" s="88"/>
      <c r="BB62" s="88">
        <v>47.1</v>
      </c>
      <c r="BC62" s="88">
        <v>8</v>
      </c>
      <c r="BD62" s="98">
        <f t="shared" ref="BD62:BD63" si="25">ROUNDUP(AZ62*BB62*BC62,2)</f>
        <v>7.54</v>
      </c>
      <c r="BE62" s="88"/>
      <c r="BF62" s="228"/>
      <c r="BG62" s="81"/>
      <c r="BH62" s="88"/>
      <c r="BI62" s="88"/>
      <c r="BJ62" s="88"/>
      <c r="BK62" s="88"/>
      <c r="BL62" s="97"/>
      <c r="BM62" s="88"/>
      <c r="BN62" s="228"/>
      <c r="BO62" s="81" t="s">
        <v>120</v>
      </c>
      <c r="BP62" s="88">
        <v>0.02</v>
      </c>
      <c r="BQ62" s="88"/>
      <c r="BR62" s="88">
        <v>47.1</v>
      </c>
      <c r="BS62" s="88">
        <v>6</v>
      </c>
      <c r="BT62" s="98">
        <f t="shared" si="24"/>
        <v>5.66</v>
      </c>
      <c r="BU62" s="88"/>
      <c r="BV62" s="158">
        <f t="shared" si="4"/>
        <v>24</v>
      </c>
      <c r="BW62" s="159">
        <f t="shared" si="5"/>
        <v>22.62</v>
      </c>
    </row>
    <row r="63" spans="1:75" ht="24.95" hidden="1" customHeight="1" x14ac:dyDescent="0.4">
      <c r="A63" s="213"/>
      <c r="B63" s="85" t="s">
        <v>170</v>
      </c>
      <c r="C63" s="88">
        <v>0.1</v>
      </c>
      <c r="D63" s="88"/>
      <c r="E63" s="88"/>
      <c r="F63" s="88">
        <v>24</v>
      </c>
      <c r="G63" s="98">
        <f>ROUNDUP(C63*E63*F63,2)</f>
        <v>0</v>
      </c>
      <c r="H63" s="81"/>
      <c r="I63" s="81" t="s">
        <v>120</v>
      </c>
      <c r="J63" s="88">
        <v>0.1</v>
      </c>
      <c r="K63" s="88"/>
      <c r="L63" s="88">
        <v>47.1</v>
      </c>
      <c r="M63" s="88">
        <v>30</v>
      </c>
      <c r="N63" s="148">
        <f t="shared" si="0"/>
        <v>60</v>
      </c>
      <c r="O63" s="97">
        <f>ROUNDUP(J63*L63*M63,2)</f>
        <v>141.30000000000001</v>
      </c>
      <c r="P63" s="81"/>
      <c r="Q63" s="81" t="s">
        <v>120</v>
      </c>
      <c r="R63" s="88">
        <v>0.1</v>
      </c>
      <c r="S63" s="88"/>
      <c r="T63" s="88">
        <v>47.1</v>
      </c>
      <c r="U63" s="148">
        <f t="shared" si="1"/>
        <v>282.60000000000002</v>
      </c>
      <c r="V63" s="88">
        <v>30</v>
      </c>
      <c r="W63" s="148">
        <f t="shared" si="2"/>
        <v>180</v>
      </c>
      <c r="X63" s="98">
        <f>ROUNDUP(R63*T63*V63,2)</f>
        <v>141.30000000000001</v>
      </c>
      <c r="Y63" s="81"/>
      <c r="Z63" s="81" t="s">
        <v>120</v>
      </c>
      <c r="AA63" s="88">
        <v>0.1</v>
      </c>
      <c r="AB63" s="88"/>
      <c r="AC63" s="88">
        <v>47.1</v>
      </c>
      <c r="AD63" s="148">
        <f t="shared" si="3"/>
        <v>847.80000000000007</v>
      </c>
      <c r="AE63" s="88">
        <v>24</v>
      </c>
      <c r="AF63" s="97">
        <f>ROUNDUP(AA63*AC63*AE63,2)</f>
        <v>113.04</v>
      </c>
      <c r="AG63" s="88"/>
      <c r="AH63" s="228"/>
      <c r="AI63" s="25"/>
      <c r="AJ63" s="40"/>
      <c r="AK63" s="40"/>
      <c r="AL63" s="40"/>
      <c r="AM63" s="40"/>
      <c r="AN63" s="129"/>
      <c r="AO63" s="25"/>
      <c r="AP63" s="229"/>
      <c r="AQ63" s="25" t="s">
        <v>170</v>
      </c>
      <c r="AR63" s="25">
        <v>0.1</v>
      </c>
      <c r="AS63" s="25"/>
      <c r="AT63" s="25">
        <v>47.1</v>
      </c>
      <c r="AU63" s="25">
        <v>18</v>
      </c>
      <c r="AV63" s="131">
        <f>ROUNDUP(AR63*AT63*AU63,2)</f>
        <v>84.78</v>
      </c>
      <c r="AW63" s="25"/>
      <c r="AX63" s="228"/>
      <c r="AY63" s="81" t="s">
        <v>120</v>
      </c>
      <c r="AZ63" s="88">
        <v>0.02</v>
      </c>
      <c r="BA63" s="88"/>
      <c r="BB63" s="88">
        <v>47.1</v>
      </c>
      <c r="BC63" s="88">
        <v>6</v>
      </c>
      <c r="BD63" s="98">
        <f t="shared" si="25"/>
        <v>5.66</v>
      </c>
      <c r="BE63" s="88"/>
      <c r="BF63" s="228"/>
      <c r="BG63" s="81"/>
      <c r="BH63" s="88"/>
      <c r="BI63" s="88"/>
      <c r="BJ63" s="88"/>
      <c r="BK63" s="88"/>
      <c r="BL63" s="97"/>
      <c r="BM63" s="88"/>
      <c r="BN63" s="228"/>
      <c r="BO63" s="81" t="s">
        <v>134</v>
      </c>
      <c r="BP63" s="88" t="s">
        <v>125</v>
      </c>
      <c r="BQ63" s="88" t="s">
        <v>127</v>
      </c>
      <c r="BR63" s="88">
        <v>0.123</v>
      </c>
      <c r="BS63" s="88">
        <v>48</v>
      </c>
      <c r="BT63" s="98">
        <f>ROUNDUP(BR63*BS63,1)</f>
        <v>6</v>
      </c>
      <c r="BU63" s="88"/>
      <c r="BV63" s="158">
        <f t="shared" si="4"/>
        <v>360</v>
      </c>
      <c r="BW63" s="159">
        <f t="shared" si="5"/>
        <v>1339.88</v>
      </c>
    </row>
    <row r="64" spans="1:75" ht="24.95" customHeight="1" x14ac:dyDescent="0.4">
      <c r="A64" s="213"/>
      <c r="B64" s="144" t="s">
        <v>208</v>
      </c>
      <c r="C64" s="88"/>
      <c r="D64" s="88"/>
      <c r="E64" s="148"/>
      <c r="F64" s="148">
        <f>SUM(F58:F63)</f>
        <v>24</v>
      </c>
      <c r="G64" s="149">
        <f>SUM(G58:G63)</f>
        <v>0</v>
      </c>
      <c r="H64" s="81"/>
      <c r="I64" s="81"/>
      <c r="J64" s="88"/>
      <c r="K64" s="88"/>
      <c r="L64" s="88"/>
      <c r="M64" s="148">
        <f>SUM(M58:M63)</f>
        <v>30</v>
      </c>
      <c r="N64" s="148">
        <f t="shared" si="0"/>
        <v>60</v>
      </c>
      <c r="O64" s="149">
        <f>SUM(O58:O63)</f>
        <v>141.30000000000001</v>
      </c>
      <c r="P64" s="81"/>
      <c r="Q64" s="81"/>
      <c r="R64" s="88"/>
      <c r="S64" s="88"/>
      <c r="T64" s="88"/>
      <c r="U64" s="148">
        <f t="shared" si="1"/>
        <v>282.60000000000002</v>
      </c>
      <c r="V64" s="148">
        <f>SUM(V58:V63)</f>
        <v>30</v>
      </c>
      <c r="W64" s="148">
        <f t="shared" si="2"/>
        <v>180</v>
      </c>
      <c r="X64" s="149">
        <f>SUM(X58:X63)</f>
        <v>141.30000000000001</v>
      </c>
      <c r="Y64" s="81"/>
      <c r="Z64" s="81"/>
      <c r="AA64" s="88"/>
      <c r="AB64" s="88"/>
      <c r="AC64" s="88"/>
      <c r="AD64" s="148">
        <f t="shared" si="3"/>
        <v>847.80000000000007</v>
      </c>
      <c r="AE64" s="148">
        <f>SUM(AE58:AE63)</f>
        <v>24</v>
      </c>
      <c r="AF64" s="149">
        <f>SUM(AF58:AF63)</f>
        <v>113.04</v>
      </c>
      <c r="AG64" s="88"/>
      <c r="AH64" s="228"/>
      <c r="AI64" s="25"/>
      <c r="AJ64" s="40"/>
      <c r="AK64" s="40"/>
      <c r="AL64" s="40"/>
      <c r="AM64" s="153">
        <f>SUM(AM58:AM63)</f>
        <v>42</v>
      </c>
      <c r="AN64" s="152">
        <f>SUM(AN58:AN63)</f>
        <v>39.58</v>
      </c>
      <c r="AO64" s="25"/>
      <c r="AP64" s="229"/>
      <c r="AQ64" s="25"/>
      <c r="AR64" s="25"/>
      <c r="AS64" s="25"/>
      <c r="AT64" s="25"/>
      <c r="AU64" s="150">
        <f>SUM(AU58:AU63)</f>
        <v>18</v>
      </c>
      <c r="AV64" s="157">
        <f>SUM(AV58:AV63)</f>
        <v>84.78</v>
      </c>
      <c r="AW64" s="25"/>
      <c r="AX64" s="228"/>
      <c r="AY64" s="81"/>
      <c r="AZ64" s="88"/>
      <c r="BA64" s="88"/>
      <c r="BB64" s="88"/>
      <c r="BC64" s="148">
        <f>SUM(BC58:BC63)</f>
        <v>28</v>
      </c>
      <c r="BD64" s="149">
        <f>SUM(BD58:BD63)</f>
        <v>27.34</v>
      </c>
      <c r="BE64" s="88"/>
      <c r="BF64" s="228"/>
      <c r="BG64" s="81"/>
      <c r="BH64" s="88"/>
      <c r="BI64" s="88"/>
      <c r="BJ64" s="88"/>
      <c r="BK64" s="148">
        <f>SUM(BK58:BK63)</f>
        <v>38</v>
      </c>
      <c r="BL64" s="149">
        <f>SUM(BL58:BL63)</f>
        <v>50.88</v>
      </c>
      <c r="BM64" s="88"/>
      <c r="BN64" s="81"/>
      <c r="BO64" s="81"/>
      <c r="BP64" s="88"/>
      <c r="BQ64" s="88"/>
      <c r="BR64" s="88"/>
      <c r="BS64" s="148">
        <f>SUM(BS58:BS63)</f>
        <v>76</v>
      </c>
      <c r="BT64" s="149">
        <f>SUM(BT58:BT63)</f>
        <v>33.340000000000003</v>
      </c>
      <c r="BU64" s="88"/>
      <c r="BV64" s="158">
        <f t="shared" si="4"/>
        <v>490</v>
      </c>
      <c r="BW64" s="159">
        <f t="shared" si="5"/>
        <v>1479.36</v>
      </c>
    </row>
    <row r="65" spans="1:75" ht="24.95" customHeight="1" x14ac:dyDescent="0.4">
      <c r="A65" s="214"/>
      <c r="B65" s="85" t="s">
        <v>174</v>
      </c>
      <c r="C65" s="88" t="s">
        <v>125</v>
      </c>
      <c r="D65" s="88" t="s">
        <v>127</v>
      </c>
      <c r="E65" s="88">
        <v>0.123</v>
      </c>
      <c r="F65" s="88">
        <v>48</v>
      </c>
      <c r="G65" s="98">
        <f>ROUNDUP(E65*F65,1)</f>
        <v>6</v>
      </c>
      <c r="H65" s="81" t="s">
        <v>190</v>
      </c>
      <c r="I65" s="81" t="s">
        <v>134</v>
      </c>
      <c r="J65" s="88" t="s">
        <v>125</v>
      </c>
      <c r="K65" s="88" t="s">
        <v>127</v>
      </c>
      <c r="L65" s="88">
        <v>0.123</v>
      </c>
      <c r="M65" s="88">
        <v>60</v>
      </c>
      <c r="N65" s="88">
        <f t="shared" si="0"/>
        <v>120</v>
      </c>
      <c r="O65" s="97">
        <f>ROUNDUP(L65*M65,1)</f>
        <v>7.3999999999999995</v>
      </c>
      <c r="P65" s="81" t="s">
        <v>135</v>
      </c>
      <c r="Q65" s="81" t="s">
        <v>134</v>
      </c>
      <c r="R65" s="88" t="s">
        <v>125</v>
      </c>
      <c r="S65" s="88" t="s">
        <v>127</v>
      </c>
      <c r="T65" s="88">
        <v>0.123</v>
      </c>
      <c r="U65" s="268">
        <f t="shared" si="1"/>
        <v>14.799999999999999</v>
      </c>
      <c r="V65" s="88">
        <v>60</v>
      </c>
      <c r="W65" s="88">
        <f t="shared" si="2"/>
        <v>360</v>
      </c>
      <c r="X65" s="98">
        <f>ROUNDUP(T65*V65,1)</f>
        <v>7.3999999999999995</v>
      </c>
      <c r="Y65" s="81" t="s">
        <v>135</v>
      </c>
      <c r="Z65" s="81" t="s">
        <v>134</v>
      </c>
      <c r="AA65" s="88" t="s">
        <v>125</v>
      </c>
      <c r="AB65" s="88" t="s">
        <v>127</v>
      </c>
      <c r="AC65" s="88">
        <v>0.123</v>
      </c>
      <c r="AD65" s="270">
        <f t="shared" si="3"/>
        <v>44.4</v>
      </c>
      <c r="AE65" s="88">
        <v>48</v>
      </c>
      <c r="AF65" s="97">
        <f>ROUNDUP(AC65*AE65,1)</f>
        <v>6</v>
      </c>
      <c r="AG65" s="88"/>
      <c r="AH65" s="228"/>
      <c r="AI65" s="81" t="s">
        <v>134</v>
      </c>
      <c r="AJ65" s="88" t="s">
        <v>125</v>
      </c>
      <c r="AK65" s="88" t="s">
        <v>127</v>
      </c>
      <c r="AL65" s="88">
        <v>0.123</v>
      </c>
      <c r="AM65" s="88">
        <v>60</v>
      </c>
      <c r="AN65" s="98">
        <f>ROUNDUP(AL65*AM65,1)</f>
        <v>7.3999999999999995</v>
      </c>
      <c r="AO65" s="81"/>
      <c r="AP65" s="229"/>
      <c r="AQ65" s="25" t="s">
        <v>174</v>
      </c>
      <c r="AR65" s="25" t="s">
        <v>183</v>
      </c>
      <c r="AS65" s="25" t="s">
        <v>126</v>
      </c>
      <c r="AT65" s="25">
        <v>0.123</v>
      </c>
      <c r="AU65" s="25">
        <v>36</v>
      </c>
      <c r="AV65" s="131">
        <f>ROUNDUP(AT65*AU65,1)</f>
        <v>4.5</v>
      </c>
      <c r="AW65" s="25"/>
      <c r="AX65" s="228"/>
      <c r="AY65" s="81" t="s">
        <v>134</v>
      </c>
      <c r="AZ65" s="88" t="s">
        <v>125</v>
      </c>
      <c r="BA65" s="88" t="s">
        <v>127</v>
      </c>
      <c r="BB65" s="88">
        <v>0.123</v>
      </c>
      <c r="BC65" s="88">
        <v>48</v>
      </c>
      <c r="BD65" s="98">
        <f>ROUNDUP(BB65*BC65,1)</f>
        <v>6</v>
      </c>
      <c r="BE65" s="88"/>
      <c r="BF65" s="228"/>
      <c r="BG65" s="81" t="s">
        <v>134</v>
      </c>
      <c r="BH65" s="88" t="s">
        <v>125</v>
      </c>
      <c r="BI65" s="88" t="s">
        <v>127</v>
      </c>
      <c r="BJ65" s="88">
        <v>0.123</v>
      </c>
      <c r="BK65" s="88">
        <v>76</v>
      </c>
      <c r="BL65" s="97">
        <f>ROUNDUP(BJ65*BK65,1)</f>
        <v>9.4</v>
      </c>
      <c r="BM65" s="88"/>
      <c r="BN65" s="228" t="s">
        <v>197</v>
      </c>
      <c r="BO65" s="81" t="s">
        <v>133</v>
      </c>
      <c r="BP65" s="88">
        <v>1.218</v>
      </c>
      <c r="BQ65" s="88"/>
      <c r="BR65" s="88">
        <v>5.5</v>
      </c>
      <c r="BS65" s="88">
        <v>1</v>
      </c>
      <c r="BT65" s="98">
        <f>ROUNDUP(BP65*BR65*BS65,2)</f>
        <v>6.7</v>
      </c>
      <c r="BU65" s="88"/>
      <c r="BV65" s="102">
        <f t="shared" si="4"/>
        <v>797</v>
      </c>
      <c r="BW65" s="101">
        <f t="shared" si="5"/>
        <v>105.2</v>
      </c>
    </row>
    <row r="66" spans="1:75" ht="24.95" hidden="1" customHeight="1" x14ac:dyDescent="0.4">
      <c r="A66" s="212" t="s">
        <v>197</v>
      </c>
      <c r="B66" s="90" t="s">
        <v>133</v>
      </c>
      <c r="C66" s="88">
        <v>2.1680000000000001</v>
      </c>
      <c r="D66" s="81"/>
      <c r="E66" s="88"/>
      <c r="F66" s="88"/>
      <c r="G66" s="98"/>
      <c r="H66" s="81"/>
      <c r="I66" s="81"/>
      <c r="J66" s="88"/>
      <c r="K66" s="88"/>
      <c r="L66" s="88"/>
      <c r="M66" s="88"/>
      <c r="N66" s="88">
        <f t="shared" si="0"/>
        <v>0</v>
      </c>
      <c r="O66" s="97"/>
      <c r="P66" s="81"/>
      <c r="Q66" s="81"/>
      <c r="R66" s="88"/>
      <c r="S66" s="88"/>
      <c r="T66" s="88"/>
      <c r="U66" s="88">
        <f t="shared" si="1"/>
        <v>0</v>
      </c>
      <c r="V66" s="88"/>
      <c r="W66" s="88">
        <f t="shared" si="2"/>
        <v>0</v>
      </c>
      <c r="X66" s="98"/>
      <c r="Y66" s="81"/>
      <c r="Z66" s="81"/>
      <c r="AA66" s="88"/>
      <c r="AB66" s="88"/>
      <c r="AC66" s="88"/>
      <c r="AD66" s="88">
        <f t="shared" si="3"/>
        <v>0</v>
      </c>
      <c r="AE66" s="88"/>
      <c r="AF66" s="97"/>
      <c r="AG66" s="88"/>
      <c r="AH66" s="224" t="s">
        <v>197</v>
      </c>
      <c r="AI66" s="81" t="s">
        <v>133</v>
      </c>
      <c r="AJ66" s="88">
        <v>2.1680000000000001</v>
      </c>
      <c r="AK66" s="88"/>
      <c r="AL66" s="88">
        <v>5.5</v>
      </c>
      <c r="AM66" s="88">
        <v>2</v>
      </c>
      <c r="AN66" s="98">
        <f>ROUNDUP(AJ66*AL66*AM66,2)</f>
        <v>23.85</v>
      </c>
      <c r="AO66" s="81"/>
      <c r="AP66" s="229"/>
      <c r="AQ66" s="25"/>
      <c r="AR66" s="25"/>
      <c r="AS66" s="25"/>
      <c r="AT66" s="25"/>
      <c r="AU66" s="25"/>
      <c r="AV66" s="132"/>
      <c r="AW66" s="25"/>
      <c r="AX66" s="228" t="s">
        <v>197</v>
      </c>
      <c r="AY66" s="81" t="s">
        <v>133</v>
      </c>
      <c r="AZ66" s="88">
        <v>1.218</v>
      </c>
      <c r="BA66" s="88"/>
      <c r="BB66" s="88">
        <v>5.5</v>
      </c>
      <c r="BC66" s="88">
        <v>1</v>
      </c>
      <c r="BD66" s="98">
        <f>ROUNDUP(AZ66*BB66*BC66,2)</f>
        <v>6.7</v>
      </c>
      <c r="BE66" s="88"/>
      <c r="BF66" s="228" t="s">
        <v>197</v>
      </c>
      <c r="BG66" s="81" t="s">
        <v>133</v>
      </c>
      <c r="BH66" s="88">
        <v>2.0880000000000001</v>
      </c>
      <c r="BI66" s="88"/>
      <c r="BJ66" s="88">
        <v>5.5</v>
      </c>
      <c r="BK66" s="88">
        <v>2</v>
      </c>
      <c r="BL66" s="97">
        <f>ROUNDUP(BH66*BJ66*BK66,2)</f>
        <v>22.970000000000002</v>
      </c>
      <c r="BM66" s="88"/>
      <c r="BN66" s="228"/>
      <c r="BO66" s="81" t="s">
        <v>133</v>
      </c>
      <c r="BP66" s="88">
        <v>0.36799999999999999</v>
      </c>
      <c r="BQ66" s="88"/>
      <c r="BR66" s="88">
        <v>5.5</v>
      </c>
      <c r="BS66" s="88">
        <v>1</v>
      </c>
      <c r="BT66" s="98">
        <f>ROUNDUP(BP66*BR66*BS66,2)</f>
        <v>2.0299999999999998</v>
      </c>
      <c r="BU66" s="88"/>
      <c r="BV66" s="102">
        <f t="shared" si="4"/>
        <v>6</v>
      </c>
      <c r="BW66" s="101">
        <f t="shared" si="5"/>
        <v>55.550000000000004</v>
      </c>
    </row>
    <row r="67" spans="1:75" ht="24.95" hidden="1" customHeight="1" x14ac:dyDescent="0.4">
      <c r="A67" s="213"/>
      <c r="B67" s="90" t="s">
        <v>133</v>
      </c>
      <c r="C67" s="88">
        <v>2.11</v>
      </c>
      <c r="D67" s="81"/>
      <c r="E67" s="88"/>
      <c r="F67" s="88"/>
      <c r="G67" s="98"/>
      <c r="H67" s="81"/>
      <c r="I67" s="81"/>
      <c r="J67" s="88"/>
      <c r="K67" s="88"/>
      <c r="L67" s="88"/>
      <c r="M67" s="88"/>
      <c r="N67" s="88">
        <f t="shared" si="0"/>
        <v>0</v>
      </c>
      <c r="O67" s="97"/>
      <c r="P67" s="81"/>
      <c r="Q67" s="81"/>
      <c r="R67" s="88"/>
      <c r="S67" s="88"/>
      <c r="T67" s="88"/>
      <c r="U67" s="88">
        <f t="shared" si="1"/>
        <v>0</v>
      </c>
      <c r="V67" s="88"/>
      <c r="W67" s="88">
        <f t="shared" si="2"/>
        <v>0</v>
      </c>
      <c r="X67" s="98"/>
      <c r="Y67" s="81"/>
      <c r="Z67" s="81"/>
      <c r="AA67" s="88"/>
      <c r="AB67" s="88"/>
      <c r="AC67" s="88"/>
      <c r="AD67" s="88">
        <f t="shared" si="3"/>
        <v>0</v>
      </c>
      <c r="AE67" s="88"/>
      <c r="AF67" s="97"/>
      <c r="AG67" s="88"/>
      <c r="AH67" s="225"/>
      <c r="AI67" s="81" t="s">
        <v>133</v>
      </c>
      <c r="AJ67" s="88">
        <v>2.11</v>
      </c>
      <c r="AK67" s="88"/>
      <c r="AL67" s="88">
        <v>5.5</v>
      </c>
      <c r="AM67" s="88">
        <v>3</v>
      </c>
      <c r="AN67" s="98">
        <f>ROUNDUP(AJ67*AL67*AM67,2)</f>
        <v>34.82</v>
      </c>
      <c r="AO67" s="81"/>
      <c r="AP67" s="229"/>
      <c r="AQ67" s="25"/>
      <c r="AR67" s="25"/>
      <c r="AS67" s="25"/>
      <c r="AT67" s="25"/>
      <c r="AU67" s="25"/>
      <c r="AV67" s="132"/>
      <c r="AW67" s="25"/>
      <c r="AX67" s="228"/>
      <c r="AY67" s="81" t="s">
        <v>133</v>
      </c>
      <c r="AZ67" s="88">
        <v>0.36799999999999999</v>
      </c>
      <c r="BA67" s="88"/>
      <c r="BB67" s="88">
        <v>5.5</v>
      </c>
      <c r="BC67" s="88">
        <v>1</v>
      </c>
      <c r="BD67" s="98">
        <f>ROUNDUP(AZ67*BB67*BC67,2)</f>
        <v>2.0299999999999998</v>
      </c>
      <c r="BE67" s="88"/>
      <c r="BF67" s="228"/>
      <c r="BG67" s="81" t="s">
        <v>133</v>
      </c>
      <c r="BH67" s="88">
        <v>1.99</v>
      </c>
      <c r="BI67" s="88"/>
      <c r="BJ67" s="88">
        <v>5.5</v>
      </c>
      <c r="BK67" s="88">
        <v>1</v>
      </c>
      <c r="BL67" s="97">
        <f>ROUNDUP(BH67*BJ67*BK67,2)</f>
        <v>10.95</v>
      </c>
      <c r="BM67" s="88"/>
      <c r="BN67" s="228"/>
      <c r="BO67" s="81" t="s">
        <v>120</v>
      </c>
      <c r="BP67" s="88">
        <v>0.04</v>
      </c>
      <c r="BQ67" s="88"/>
      <c r="BR67" s="88">
        <v>47.1</v>
      </c>
      <c r="BS67" s="88">
        <v>4</v>
      </c>
      <c r="BT67" s="98">
        <f>ROUNDUP(BP67*BR67*BS67,2)</f>
        <v>7.54</v>
      </c>
      <c r="BU67" s="88"/>
      <c r="BV67" s="102">
        <f t="shared" si="4"/>
        <v>9</v>
      </c>
      <c r="BW67" s="101">
        <f t="shared" si="5"/>
        <v>55.339999999999996</v>
      </c>
    </row>
    <row r="68" spans="1:75" ht="24.95" customHeight="1" x14ac:dyDescent="0.4">
      <c r="A68" s="213"/>
      <c r="B68" s="144" t="s">
        <v>212</v>
      </c>
      <c r="C68" s="88"/>
      <c r="D68" s="81"/>
      <c r="E68" s="148"/>
      <c r="F68" s="148">
        <f>SUM(F66:F67)</f>
        <v>0</v>
      </c>
      <c r="G68" s="149">
        <f>SUM(G66:G67)</f>
        <v>0</v>
      </c>
      <c r="H68" s="81"/>
      <c r="I68" s="81"/>
      <c r="J68" s="88"/>
      <c r="K68" s="88"/>
      <c r="L68" s="88"/>
      <c r="M68" s="148">
        <f>SUM(M66:M67)</f>
        <v>0</v>
      </c>
      <c r="N68" s="148">
        <f t="shared" si="0"/>
        <v>0</v>
      </c>
      <c r="O68" s="149">
        <f>SUM(O66:O67)</f>
        <v>0</v>
      </c>
      <c r="P68" s="81"/>
      <c r="Q68" s="81"/>
      <c r="R68" s="88"/>
      <c r="S68" s="88"/>
      <c r="T68" s="88"/>
      <c r="U68" s="148">
        <f t="shared" si="1"/>
        <v>0</v>
      </c>
      <c r="V68" s="148">
        <f>SUM(V66:V67)</f>
        <v>0</v>
      </c>
      <c r="W68" s="148">
        <f t="shared" si="2"/>
        <v>0</v>
      </c>
      <c r="X68" s="149">
        <f>SUM(X66:X67)</f>
        <v>0</v>
      </c>
      <c r="Y68" s="81"/>
      <c r="Z68" s="81"/>
      <c r="AA68" s="88"/>
      <c r="AB68" s="88"/>
      <c r="AC68" s="88"/>
      <c r="AD68" s="148">
        <f t="shared" si="3"/>
        <v>0</v>
      </c>
      <c r="AE68" s="148">
        <f>SUM(AE66:AE67)</f>
        <v>0</v>
      </c>
      <c r="AF68" s="149">
        <f>SUM(AF66:AF67)</f>
        <v>0</v>
      </c>
      <c r="AG68" s="88"/>
      <c r="AH68" s="225"/>
      <c r="AI68" s="81"/>
      <c r="AJ68" s="88"/>
      <c r="AK68" s="88"/>
      <c r="AL68" s="88"/>
      <c r="AM68" s="148">
        <f>SUM(AM66:AM67)</f>
        <v>5</v>
      </c>
      <c r="AN68" s="149">
        <f>SUM(AN66:AN67)</f>
        <v>58.67</v>
      </c>
      <c r="AO68" s="81"/>
      <c r="AP68" s="229"/>
      <c r="AQ68" s="25"/>
      <c r="AR68" s="25"/>
      <c r="AS68" s="25"/>
      <c r="AT68" s="25"/>
      <c r="AU68" s="150">
        <f>SUM(AU66:AU67)</f>
        <v>0</v>
      </c>
      <c r="AV68" s="151">
        <f>SUM(AV66:AV67)</f>
        <v>0</v>
      </c>
      <c r="AW68" s="25"/>
      <c r="AX68" s="228"/>
      <c r="AY68" s="81"/>
      <c r="AZ68" s="88"/>
      <c r="BA68" s="88"/>
      <c r="BB68" s="88"/>
      <c r="BC68" s="148">
        <f>SUM(BC66:BC67)</f>
        <v>2</v>
      </c>
      <c r="BD68" s="149">
        <f>SUM(BD66:BD67)</f>
        <v>8.73</v>
      </c>
      <c r="BE68" s="88"/>
      <c r="BF68" s="228"/>
      <c r="BG68" s="81"/>
      <c r="BH68" s="88"/>
      <c r="BI68" s="88"/>
      <c r="BJ68" s="88"/>
      <c r="BK68" s="148">
        <f>SUM(BK66:BK67)</f>
        <v>3</v>
      </c>
      <c r="BL68" s="149">
        <f>SUM(BL66:BL67)</f>
        <v>33.92</v>
      </c>
      <c r="BM68" s="88"/>
      <c r="BN68" s="228"/>
      <c r="BO68" s="81"/>
      <c r="BP68" s="88"/>
      <c r="BQ68" s="88"/>
      <c r="BR68" s="88"/>
      <c r="BS68" s="148">
        <f>SUM(BS66:BS67)</f>
        <v>5</v>
      </c>
      <c r="BT68" s="149">
        <f>SUM(BT66:BT67)</f>
        <v>9.57</v>
      </c>
      <c r="BU68" s="88"/>
      <c r="BV68" s="158">
        <f t="shared" si="4"/>
        <v>15</v>
      </c>
      <c r="BW68" s="159">
        <f t="shared" si="5"/>
        <v>110.89000000000001</v>
      </c>
    </row>
    <row r="69" spans="1:75" ht="24.95" customHeight="1" x14ac:dyDescent="0.4">
      <c r="A69" s="213"/>
      <c r="B69" s="90" t="s">
        <v>120</v>
      </c>
      <c r="C69" s="88">
        <v>0.04</v>
      </c>
      <c r="D69" s="81"/>
      <c r="E69" s="88"/>
      <c r="F69" s="88"/>
      <c r="G69" s="98"/>
      <c r="H69" s="81"/>
      <c r="I69" s="81"/>
      <c r="J69" s="88"/>
      <c r="K69" s="88"/>
      <c r="L69" s="88"/>
      <c r="M69" s="88"/>
      <c r="N69" s="88">
        <f t="shared" si="0"/>
        <v>0</v>
      </c>
      <c r="O69" s="97"/>
      <c r="P69" s="81"/>
      <c r="Q69" s="81"/>
      <c r="R69" s="88"/>
      <c r="S69" s="88"/>
      <c r="T69" s="88"/>
      <c r="U69" s="268">
        <f t="shared" si="1"/>
        <v>0</v>
      </c>
      <c r="V69" s="88"/>
      <c r="W69" s="88">
        <f t="shared" si="2"/>
        <v>0</v>
      </c>
      <c r="X69" s="98"/>
      <c r="Y69" s="81"/>
      <c r="Z69" s="81"/>
      <c r="AA69" s="88"/>
      <c r="AB69" s="88"/>
      <c r="AC69" s="88"/>
      <c r="AD69" s="270">
        <f t="shared" si="3"/>
        <v>0</v>
      </c>
      <c r="AE69" s="88"/>
      <c r="AF69" s="97"/>
      <c r="AG69" s="88"/>
      <c r="AH69" s="225"/>
      <c r="AI69" s="81" t="s">
        <v>120</v>
      </c>
      <c r="AJ69" s="88">
        <v>0.04</v>
      </c>
      <c r="AK69" s="88"/>
      <c r="AL69" s="88">
        <v>47.1</v>
      </c>
      <c r="AM69" s="88">
        <v>10</v>
      </c>
      <c r="AN69" s="98">
        <f>ROUNDUP(AJ69*AL69*AM69,2)</f>
        <v>18.84</v>
      </c>
      <c r="AO69" s="81"/>
      <c r="AP69" s="229"/>
      <c r="AQ69" s="25"/>
      <c r="AR69" s="25"/>
      <c r="AS69" s="25"/>
      <c r="AT69" s="25"/>
      <c r="AU69" s="25"/>
      <c r="AV69" s="132"/>
      <c r="AW69" s="25"/>
      <c r="AX69" s="228"/>
      <c r="AY69" s="81" t="s">
        <v>120</v>
      </c>
      <c r="AZ69" s="88">
        <v>0.04</v>
      </c>
      <c r="BA69" s="88"/>
      <c r="BB69" s="88">
        <v>47.1</v>
      </c>
      <c r="BC69" s="88">
        <v>4</v>
      </c>
      <c r="BD69" s="98">
        <f>ROUNDUP(AZ69*BB69*BC69,2)</f>
        <v>7.54</v>
      </c>
      <c r="BE69" s="88"/>
      <c r="BF69" s="228"/>
      <c r="BG69" s="81" t="s">
        <v>120</v>
      </c>
      <c r="BH69" s="88">
        <v>0.04</v>
      </c>
      <c r="BI69" s="88"/>
      <c r="BJ69" s="88">
        <v>47.1</v>
      </c>
      <c r="BK69" s="88">
        <v>6</v>
      </c>
      <c r="BL69" s="97">
        <f>ROUNDUP(BH69*BJ69*BK69,2)</f>
        <v>11.31</v>
      </c>
      <c r="BM69" s="88"/>
      <c r="BN69" s="228"/>
      <c r="BO69" s="81" t="s">
        <v>134</v>
      </c>
      <c r="BP69" s="88" t="s">
        <v>125</v>
      </c>
      <c r="BQ69" s="88" t="s">
        <v>127</v>
      </c>
      <c r="BR69" s="88">
        <v>0.123</v>
      </c>
      <c r="BS69" s="88">
        <v>8</v>
      </c>
      <c r="BT69" s="98">
        <f>ROUNDUP(BR69*BS69,1)</f>
        <v>1</v>
      </c>
      <c r="BU69" s="88"/>
      <c r="BV69" s="102">
        <f t="shared" si="4"/>
        <v>28</v>
      </c>
      <c r="BW69" s="101">
        <f t="shared" si="5"/>
        <v>38.69</v>
      </c>
    </row>
    <row r="70" spans="1:75" ht="24.95" customHeight="1" x14ac:dyDescent="0.4">
      <c r="A70" s="214"/>
      <c r="B70" s="90" t="s">
        <v>134</v>
      </c>
      <c r="C70" s="88" t="s">
        <v>125</v>
      </c>
      <c r="D70" s="81" t="s">
        <v>127</v>
      </c>
      <c r="E70" s="88"/>
      <c r="F70" s="88"/>
      <c r="G70" s="98"/>
      <c r="H70" s="81"/>
      <c r="I70" s="81"/>
      <c r="J70" s="88"/>
      <c r="K70" s="88"/>
      <c r="L70" s="88"/>
      <c r="M70" s="88"/>
      <c r="N70" s="88">
        <f t="shared" ref="N70:N105" si="26">M70*2</f>
        <v>0</v>
      </c>
      <c r="O70" s="97"/>
      <c r="P70" s="81"/>
      <c r="Q70" s="81"/>
      <c r="R70" s="88"/>
      <c r="S70" s="88"/>
      <c r="T70" s="88"/>
      <c r="U70" s="268">
        <f t="shared" ref="U70:U95" si="27">O70*2</f>
        <v>0</v>
      </c>
      <c r="V70" s="88"/>
      <c r="W70" s="88">
        <f t="shared" ref="W70:W106" si="28">V70*6</f>
        <v>0</v>
      </c>
      <c r="X70" s="98"/>
      <c r="Y70" s="81"/>
      <c r="Z70" s="81"/>
      <c r="AA70" s="88"/>
      <c r="AB70" s="88"/>
      <c r="AC70" s="88"/>
      <c r="AD70" s="270">
        <f t="shared" ref="AD70:AD106" si="29">X70*6</f>
        <v>0</v>
      </c>
      <c r="AE70" s="88"/>
      <c r="AF70" s="97"/>
      <c r="AG70" s="88"/>
      <c r="AH70" s="225"/>
      <c r="AI70" s="81" t="s">
        <v>134</v>
      </c>
      <c r="AJ70" s="88" t="s">
        <v>125</v>
      </c>
      <c r="AK70" s="88" t="s">
        <v>127</v>
      </c>
      <c r="AL70" s="88">
        <v>0.123</v>
      </c>
      <c r="AM70" s="88">
        <v>20</v>
      </c>
      <c r="AN70" s="98">
        <f>ROUNDUP(AL70*AM70,1)</f>
        <v>2.5</v>
      </c>
      <c r="AO70" s="81"/>
      <c r="AP70" s="229"/>
      <c r="AQ70" s="25"/>
      <c r="AR70" s="25"/>
      <c r="AS70" s="25"/>
      <c r="AT70" s="25"/>
      <c r="AU70" s="25"/>
      <c r="AV70" s="132"/>
      <c r="AW70" s="25"/>
      <c r="AX70" s="228"/>
      <c r="AY70" s="81" t="s">
        <v>134</v>
      </c>
      <c r="AZ70" s="88" t="s">
        <v>125</v>
      </c>
      <c r="BA70" s="88" t="s">
        <v>127</v>
      </c>
      <c r="BB70" s="88">
        <v>0.123</v>
      </c>
      <c r="BC70" s="88">
        <v>8</v>
      </c>
      <c r="BD70" s="98">
        <f>ROUNDUP(BB70*BC70,1)</f>
        <v>1</v>
      </c>
      <c r="BE70" s="88"/>
      <c r="BF70" s="228"/>
      <c r="BG70" s="81" t="s">
        <v>134</v>
      </c>
      <c r="BH70" s="88" t="s">
        <v>125</v>
      </c>
      <c r="BI70" s="88" t="s">
        <v>127</v>
      </c>
      <c r="BJ70" s="88">
        <v>0.123</v>
      </c>
      <c r="BK70" s="88">
        <v>12</v>
      </c>
      <c r="BL70" s="97">
        <f>ROUNDUP(BJ70*BK70,1)</f>
        <v>1.5</v>
      </c>
      <c r="BM70" s="88"/>
      <c r="BN70" s="228" t="s">
        <v>137</v>
      </c>
      <c r="BO70" s="5"/>
      <c r="BP70" s="39"/>
      <c r="BQ70" s="39"/>
      <c r="BR70" s="39"/>
      <c r="BS70" s="39"/>
      <c r="BT70" s="99"/>
      <c r="BU70" s="39"/>
      <c r="BV70" s="102">
        <f t="shared" ref="BV70:BV106" si="30">F70+N70+W70+AE70+AM70+AU70+BC70+BK70+BS70</f>
        <v>40</v>
      </c>
      <c r="BW70" s="101">
        <f t="shared" ref="BW70:BW106" si="31">G70+U70+AD70+AF70+AN70+AV70+BD70+BL70+BT70</f>
        <v>5</v>
      </c>
    </row>
    <row r="71" spans="1:75" ht="24.95" hidden="1" customHeight="1" x14ac:dyDescent="0.4">
      <c r="A71" s="212" t="s">
        <v>136</v>
      </c>
      <c r="B71" s="85" t="s">
        <v>175</v>
      </c>
      <c r="C71" s="88">
        <v>0.3</v>
      </c>
      <c r="D71" s="88"/>
      <c r="E71" s="88">
        <v>5.5</v>
      </c>
      <c r="F71" s="88">
        <v>8</v>
      </c>
      <c r="G71" s="98">
        <f t="shared" ref="G71:G78" si="32">ROUNDUP(C71*E71*F71,1)</f>
        <v>13.2</v>
      </c>
      <c r="H71" s="81"/>
      <c r="I71" s="81" t="s">
        <v>138</v>
      </c>
      <c r="J71" s="88">
        <v>0.3</v>
      </c>
      <c r="K71" s="88"/>
      <c r="L71" s="88">
        <v>5.5</v>
      </c>
      <c r="M71" s="88">
        <v>10</v>
      </c>
      <c r="N71" s="88">
        <f t="shared" si="26"/>
        <v>20</v>
      </c>
      <c r="O71" s="97">
        <f t="shared" ref="O71:O78" si="33">ROUNDUP(J71*L71*M71,1)</f>
        <v>16.5</v>
      </c>
      <c r="P71" s="81"/>
      <c r="Q71" s="81" t="s">
        <v>138</v>
      </c>
      <c r="R71" s="88">
        <v>0.3</v>
      </c>
      <c r="S71" s="88"/>
      <c r="T71" s="88">
        <v>5.5</v>
      </c>
      <c r="U71" s="88">
        <f t="shared" si="27"/>
        <v>33</v>
      </c>
      <c r="V71" s="88">
        <v>10</v>
      </c>
      <c r="W71" s="88">
        <f t="shared" si="28"/>
        <v>60</v>
      </c>
      <c r="X71" s="98">
        <f t="shared" ref="X71:X78" si="34">ROUNDUP(R71*T71*V71,1)</f>
        <v>16.5</v>
      </c>
      <c r="Y71" s="81"/>
      <c r="Z71" s="81" t="s">
        <v>138</v>
      </c>
      <c r="AA71" s="88">
        <v>0.3</v>
      </c>
      <c r="AB71" s="88"/>
      <c r="AC71" s="88">
        <v>5.5</v>
      </c>
      <c r="AD71" s="88">
        <f t="shared" si="29"/>
        <v>99</v>
      </c>
      <c r="AE71" s="88">
        <v>8</v>
      </c>
      <c r="AF71" s="97">
        <f>ROUNDUP(AA71*AC71*AE71,1)</f>
        <v>13.2</v>
      </c>
      <c r="AG71" s="88"/>
      <c r="AH71" s="228" t="s">
        <v>137</v>
      </c>
      <c r="AI71" s="25"/>
      <c r="AJ71" s="40"/>
      <c r="AK71" s="40"/>
      <c r="AL71" s="40"/>
      <c r="AM71" s="40"/>
      <c r="AN71" s="129"/>
      <c r="AO71" s="25"/>
      <c r="AP71" s="229" t="s">
        <v>136</v>
      </c>
      <c r="AQ71" s="25" t="s">
        <v>175</v>
      </c>
      <c r="AR71" s="25">
        <v>0.3</v>
      </c>
      <c r="AS71" s="25"/>
      <c r="AT71" s="25">
        <v>5.5</v>
      </c>
      <c r="AU71" s="25">
        <v>6</v>
      </c>
      <c r="AV71" s="131">
        <f t="shared" ref="AV71:AV72" si="35">ROUNDUP(AR71*AT71*AU71,1)</f>
        <v>9.9</v>
      </c>
      <c r="AW71" s="25"/>
      <c r="AX71" s="228" t="s">
        <v>137</v>
      </c>
      <c r="AY71" s="81" t="s">
        <v>138</v>
      </c>
      <c r="AZ71" s="88">
        <v>0.01</v>
      </c>
      <c r="BA71" s="88"/>
      <c r="BB71" s="88">
        <v>5.5</v>
      </c>
      <c r="BC71" s="88">
        <v>6</v>
      </c>
      <c r="BD71" s="98">
        <f t="shared" ref="BD71:BD72" si="36">ROUNDUP(AZ71*BB71*BC71,1)</f>
        <v>0.4</v>
      </c>
      <c r="BE71" s="88"/>
      <c r="BF71" s="228" t="s">
        <v>137</v>
      </c>
      <c r="BG71" s="81" t="s">
        <v>138</v>
      </c>
      <c r="BH71" s="88">
        <v>0.01</v>
      </c>
      <c r="BI71" s="88"/>
      <c r="BJ71" s="88">
        <v>5.5</v>
      </c>
      <c r="BK71" s="88">
        <v>14</v>
      </c>
      <c r="BL71" s="97">
        <f t="shared" ref="BL71" si="37">ROUNDUP(BH71*BJ71*BK71,1)</f>
        <v>0.79999999999999993</v>
      </c>
      <c r="BM71" s="88"/>
      <c r="BN71" s="228"/>
      <c r="BO71" s="81" t="s">
        <v>138</v>
      </c>
      <c r="BP71" s="88">
        <v>0.01</v>
      </c>
      <c r="BQ71" s="88"/>
      <c r="BR71" s="88">
        <v>5.5</v>
      </c>
      <c r="BS71" s="88">
        <v>6</v>
      </c>
      <c r="BT71" s="98">
        <f t="shared" ref="BT71" si="38">ROUNDUP(BP71*BR71*BS71,1)</f>
        <v>0.4</v>
      </c>
      <c r="BU71" s="88"/>
      <c r="BV71" s="102">
        <f t="shared" si="30"/>
        <v>128</v>
      </c>
      <c r="BW71" s="101">
        <f t="shared" si="31"/>
        <v>169.9</v>
      </c>
    </row>
    <row r="72" spans="1:75" ht="24.95" hidden="1" customHeight="1" x14ac:dyDescent="0.4">
      <c r="A72" s="213"/>
      <c r="B72" s="85" t="s">
        <v>175</v>
      </c>
      <c r="C72" s="88">
        <v>0.2</v>
      </c>
      <c r="D72" s="88"/>
      <c r="E72" s="88">
        <v>5.5</v>
      </c>
      <c r="F72" s="88">
        <v>8</v>
      </c>
      <c r="G72" s="98">
        <f t="shared" si="32"/>
        <v>8.8000000000000007</v>
      </c>
      <c r="H72" s="81"/>
      <c r="I72" s="81" t="s">
        <v>138</v>
      </c>
      <c r="J72" s="88">
        <v>0.2</v>
      </c>
      <c r="K72" s="88"/>
      <c r="L72" s="88">
        <v>5.5</v>
      </c>
      <c r="M72" s="88">
        <v>10</v>
      </c>
      <c r="N72" s="88">
        <f t="shared" si="26"/>
        <v>20</v>
      </c>
      <c r="O72" s="97">
        <f t="shared" si="33"/>
        <v>11</v>
      </c>
      <c r="P72" s="81"/>
      <c r="Q72" s="81" t="s">
        <v>138</v>
      </c>
      <c r="R72" s="88">
        <v>0.2</v>
      </c>
      <c r="S72" s="88"/>
      <c r="T72" s="88">
        <v>5.5</v>
      </c>
      <c r="U72" s="88">
        <f t="shared" si="27"/>
        <v>22</v>
      </c>
      <c r="V72" s="88">
        <v>10</v>
      </c>
      <c r="W72" s="88">
        <f t="shared" si="28"/>
        <v>60</v>
      </c>
      <c r="X72" s="98">
        <f t="shared" si="34"/>
        <v>11</v>
      </c>
      <c r="Y72" s="81"/>
      <c r="Z72" s="81" t="s">
        <v>138</v>
      </c>
      <c r="AA72" s="88">
        <v>0.2</v>
      </c>
      <c r="AB72" s="88"/>
      <c r="AC72" s="88">
        <v>5.5</v>
      </c>
      <c r="AD72" s="88">
        <f t="shared" si="29"/>
        <v>66</v>
      </c>
      <c r="AE72" s="88">
        <v>8</v>
      </c>
      <c r="AF72" s="97">
        <f>ROUNDUP(AA72*AC72*AE72,1)</f>
        <v>8.8000000000000007</v>
      </c>
      <c r="AG72" s="88"/>
      <c r="AH72" s="228"/>
      <c r="AI72" s="25"/>
      <c r="AJ72" s="40"/>
      <c r="AK72" s="40"/>
      <c r="AL72" s="40"/>
      <c r="AM72" s="40"/>
      <c r="AN72" s="129"/>
      <c r="AO72" s="25"/>
      <c r="AP72" s="229"/>
      <c r="AQ72" s="25" t="s">
        <v>175</v>
      </c>
      <c r="AR72" s="25">
        <v>0.2</v>
      </c>
      <c r="AS72" s="25"/>
      <c r="AT72" s="25">
        <v>5.5</v>
      </c>
      <c r="AU72" s="25">
        <v>6</v>
      </c>
      <c r="AV72" s="131">
        <f t="shared" si="35"/>
        <v>6.6</v>
      </c>
      <c r="AW72" s="25"/>
      <c r="AX72" s="228"/>
      <c r="AY72" s="81" t="s">
        <v>120</v>
      </c>
      <c r="AZ72" s="88">
        <v>0.01</v>
      </c>
      <c r="BA72" s="88"/>
      <c r="BB72" s="88">
        <v>47.1</v>
      </c>
      <c r="BC72" s="88">
        <v>12</v>
      </c>
      <c r="BD72" s="98">
        <f t="shared" si="36"/>
        <v>5.6999999999999993</v>
      </c>
      <c r="BE72" s="88"/>
      <c r="BF72" s="228"/>
      <c r="BG72" s="5"/>
      <c r="BH72" s="39"/>
      <c r="BI72" s="39"/>
      <c r="BJ72" s="39"/>
      <c r="BK72" s="39"/>
      <c r="BL72" s="100"/>
      <c r="BM72" s="39"/>
      <c r="BN72" s="228"/>
      <c r="BO72" s="5"/>
      <c r="BP72" s="39"/>
      <c r="BQ72" s="39"/>
      <c r="BR72" s="39"/>
      <c r="BS72" s="39"/>
      <c r="BT72" s="99"/>
      <c r="BU72" s="39"/>
      <c r="BV72" s="102">
        <f t="shared" si="30"/>
        <v>114</v>
      </c>
      <c r="BW72" s="101">
        <f t="shared" si="31"/>
        <v>117.89999999999999</v>
      </c>
    </row>
    <row r="73" spans="1:75" ht="24.95" hidden="1" customHeight="1" x14ac:dyDescent="0.4">
      <c r="A73" s="213"/>
      <c r="B73" s="85" t="s">
        <v>175</v>
      </c>
      <c r="C73" s="88">
        <v>0.1</v>
      </c>
      <c r="D73" s="88"/>
      <c r="E73" s="88"/>
      <c r="F73" s="88"/>
      <c r="G73" s="98"/>
      <c r="H73" s="81"/>
      <c r="I73" s="81"/>
      <c r="J73" s="88"/>
      <c r="K73" s="88"/>
      <c r="L73" s="88"/>
      <c r="M73" s="88"/>
      <c r="N73" s="88">
        <f t="shared" si="26"/>
        <v>0</v>
      </c>
      <c r="O73" s="97"/>
      <c r="P73" s="81"/>
      <c r="Q73" s="81"/>
      <c r="R73" s="88"/>
      <c r="S73" s="88"/>
      <c r="T73" s="88"/>
      <c r="U73" s="88">
        <f t="shared" si="27"/>
        <v>0</v>
      </c>
      <c r="V73" s="88"/>
      <c r="W73" s="88">
        <f t="shared" si="28"/>
        <v>0</v>
      </c>
      <c r="X73" s="98"/>
      <c r="Y73" s="81"/>
      <c r="Z73" s="81"/>
      <c r="AA73" s="88"/>
      <c r="AB73" s="88"/>
      <c r="AC73" s="88"/>
      <c r="AD73" s="88">
        <f t="shared" si="29"/>
        <v>0</v>
      </c>
      <c r="AE73" s="88"/>
      <c r="AF73" s="97"/>
      <c r="AG73" s="88"/>
      <c r="AH73" s="228"/>
      <c r="AI73" s="81" t="s">
        <v>138</v>
      </c>
      <c r="AJ73" s="88">
        <v>0.1</v>
      </c>
      <c r="AK73" s="88"/>
      <c r="AL73" s="88">
        <v>5.5</v>
      </c>
      <c r="AM73" s="88">
        <v>10</v>
      </c>
      <c r="AN73" s="98">
        <f t="shared" ref="AN73" si="39">ROUNDUP(AJ73*AL73*AM73,1)</f>
        <v>5.5</v>
      </c>
      <c r="AO73" s="81"/>
      <c r="AP73" s="229"/>
      <c r="AQ73" s="25"/>
      <c r="AR73" s="25"/>
      <c r="AS73" s="25"/>
      <c r="AT73" s="25"/>
      <c r="AU73" s="25"/>
      <c r="AV73" s="132"/>
      <c r="AW73" s="25"/>
      <c r="AX73" s="228"/>
      <c r="AY73" s="81" t="s">
        <v>124</v>
      </c>
      <c r="AZ73" s="88" t="s">
        <v>139</v>
      </c>
      <c r="BA73" s="88" t="s">
        <v>127</v>
      </c>
      <c r="BB73" s="88">
        <v>6.2E-2</v>
      </c>
      <c r="BC73" s="88">
        <v>6</v>
      </c>
      <c r="BD73" s="98">
        <f>ROUNDUP(BB73*BC73,1)</f>
        <v>0.4</v>
      </c>
      <c r="BE73" s="88"/>
      <c r="BF73" s="228"/>
      <c r="BG73" s="5"/>
      <c r="BH73" s="39"/>
      <c r="BI73" s="39"/>
      <c r="BJ73" s="39"/>
      <c r="BK73" s="39"/>
      <c r="BL73" s="100"/>
      <c r="BM73" s="39"/>
      <c r="BN73" s="228"/>
      <c r="BO73" s="5"/>
      <c r="BP73" s="39"/>
      <c r="BQ73" s="39"/>
      <c r="BR73" s="39"/>
      <c r="BS73" s="39"/>
      <c r="BT73" s="99"/>
      <c r="BU73" s="39"/>
      <c r="BV73" s="102">
        <f t="shared" si="30"/>
        <v>16</v>
      </c>
      <c r="BW73" s="101">
        <f t="shared" si="31"/>
        <v>5.9</v>
      </c>
    </row>
    <row r="74" spans="1:75" ht="24.95" hidden="1" customHeight="1" x14ac:dyDescent="0.4">
      <c r="A74" s="213"/>
      <c r="B74" s="85" t="s">
        <v>175</v>
      </c>
      <c r="C74" s="88">
        <v>9.4E-2</v>
      </c>
      <c r="D74" s="88"/>
      <c r="E74" s="88">
        <v>5.5</v>
      </c>
      <c r="F74" s="88">
        <v>8</v>
      </c>
      <c r="G74" s="98">
        <f t="shared" si="32"/>
        <v>4.1999999999999993</v>
      </c>
      <c r="H74" s="81"/>
      <c r="I74" s="81" t="s">
        <v>138</v>
      </c>
      <c r="J74" s="88">
        <v>9.4E-2</v>
      </c>
      <c r="K74" s="88"/>
      <c r="L74" s="88">
        <v>5.5</v>
      </c>
      <c r="M74" s="88">
        <v>10</v>
      </c>
      <c r="N74" s="88">
        <f t="shared" si="26"/>
        <v>20</v>
      </c>
      <c r="O74" s="97">
        <f t="shared" si="33"/>
        <v>5.1999999999999993</v>
      </c>
      <c r="P74" s="81"/>
      <c r="Q74" s="81" t="s">
        <v>138</v>
      </c>
      <c r="R74" s="88">
        <v>9.4E-2</v>
      </c>
      <c r="S74" s="88"/>
      <c r="T74" s="88">
        <v>5.5</v>
      </c>
      <c r="U74" s="88">
        <f t="shared" si="27"/>
        <v>10.399999999999999</v>
      </c>
      <c r="V74" s="88">
        <v>10</v>
      </c>
      <c r="W74" s="88">
        <f t="shared" si="28"/>
        <v>60</v>
      </c>
      <c r="X74" s="98">
        <f t="shared" si="34"/>
        <v>5.1999999999999993</v>
      </c>
      <c r="Y74" s="81"/>
      <c r="Z74" s="81" t="s">
        <v>138</v>
      </c>
      <c r="AA74" s="88">
        <v>9.4E-2</v>
      </c>
      <c r="AB74" s="88"/>
      <c r="AC74" s="88">
        <v>5.5</v>
      </c>
      <c r="AD74" s="88">
        <f t="shared" si="29"/>
        <v>31.199999999999996</v>
      </c>
      <c r="AE74" s="88">
        <v>8</v>
      </c>
      <c r="AF74" s="97">
        <f>ROUNDUP(AA74*AC74*AE74,1)</f>
        <v>4.1999999999999993</v>
      </c>
      <c r="AG74" s="88"/>
      <c r="AH74" s="228"/>
      <c r="AI74" s="25"/>
      <c r="AJ74" s="40"/>
      <c r="AK74" s="40"/>
      <c r="AL74" s="40"/>
      <c r="AM74" s="40"/>
      <c r="AN74" s="129"/>
      <c r="AO74" s="25"/>
      <c r="AP74" s="229"/>
      <c r="AQ74" s="25" t="s">
        <v>175</v>
      </c>
      <c r="AR74" s="25">
        <v>9.4E-2</v>
      </c>
      <c r="AS74" s="25"/>
      <c r="AT74" s="25">
        <v>5.5</v>
      </c>
      <c r="AU74" s="25">
        <v>6</v>
      </c>
      <c r="AV74" s="131">
        <f t="shared" ref="AV74" si="40">ROUNDUP(AR74*AT74*AU74,1)</f>
        <v>3.2</v>
      </c>
      <c r="AW74" s="25"/>
      <c r="AX74" s="228"/>
      <c r="AY74" s="81"/>
      <c r="AZ74" s="88"/>
      <c r="BA74" s="88"/>
      <c r="BB74" s="88"/>
      <c r="BC74" s="88"/>
      <c r="BD74" s="98"/>
      <c r="BE74" s="88"/>
      <c r="BF74" s="228"/>
      <c r="BG74" s="5"/>
      <c r="BH74" s="39"/>
      <c r="BI74" s="39"/>
      <c r="BJ74" s="39"/>
      <c r="BK74" s="39"/>
      <c r="BL74" s="100"/>
      <c r="BM74" s="39"/>
      <c r="BN74" s="228"/>
      <c r="BO74" s="5"/>
      <c r="BP74" s="39"/>
      <c r="BQ74" s="39"/>
      <c r="BR74" s="39"/>
      <c r="BS74" s="39"/>
      <c r="BT74" s="99"/>
      <c r="BU74" s="39"/>
      <c r="BV74" s="102">
        <f t="shared" si="30"/>
        <v>102</v>
      </c>
      <c r="BW74" s="101">
        <f t="shared" si="31"/>
        <v>53.2</v>
      </c>
    </row>
    <row r="75" spans="1:75" ht="24.95" customHeight="1" x14ac:dyDescent="0.4">
      <c r="A75" s="213"/>
      <c r="B75" s="144" t="s">
        <v>213</v>
      </c>
      <c r="C75" s="88"/>
      <c r="D75" s="88"/>
      <c r="E75" s="148"/>
      <c r="F75" s="148">
        <f>SUM(F71:F74)</f>
        <v>24</v>
      </c>
      <c r="G75" s="149">
        <f>SUM(G71:G74)</f>
        <v>26.2</v>
      </c>
      <c r="H75" s="81"/>
      <c r="I75" s="81"/>
      <c r="J75" s="88"/>
      <c r="K75" s="88"/>
      <c r="L75" s="88"/>
      <c r="M75" s="148">
        <f>SUM(M71:M74)</f>
        <v>30</v>
      </c>
      <c r="N75" s="148">
        <f t="shared" si="26"/>
        <v>60</v>
      </c>
      <c r="O75" s="149">
        <f>SUM(O71:O74)</f>
        <v>32.700000000000003</v>
      </c>
      <c r="P75" s="81"/>
      <c r="Q75" s="81"/>
      <c r="R75" s="88"/>
      <c r="S75" s="88"/>
      <c r="T75" s="88"/>
      <c r="U75" s="148">
        <f t="shared" si="27"/>
        <v>65.400000000000006</v>
      </c>
      <c r="V75" s="148">
        <f>SUM(V71:V74)</f>
        <v>30</v>
      </c>
      <c r="W75" s="148">
        <f t="shared" si="28"/>
        <v>180</v>
      </c>
      <c r="X75" s="149">
        <f>SUM(X71:X74)</f>
        <v>32.700000000000003</v>
      </c>
      <c r="Y75" s="81"/>
      <c r="Z75" s="81"/>
      <c r="AA75" s="88"/>
      <c r="AB75" s="88"/>
      <c r="AC75" s="88"/>
      <c r="AD75" s="148">
        <f t="shared" si="29"/>
        <v>196.20000000000002</v>
      </c>
      <c r="AE75" s="148">
        <f>SUM(AE71:AE74)</f>
        <v>24</v>
      </c>
      <c r="AF75" s="149">
        <f>SUM(AF71:AF74)</f>
        <v>26.2</v>
      </c>
      <c r="AG75" s="88"/>
      <c r="AH75" s="228"/>
      <c r="AI75" s="25"/>
      <c r="AJ75" s="40"/>
      <c r="AK75" s="40"/>
      <c r="AL75" s="40"/>
      <c r="AM75" s="153">
        <f>SUM(AM71:AM74)</f>
        <v>10</v>
      </c>
      <c r="AN75" s="152">
        <f>SUM(AN71:AN74)</f>
        <v>5.5</v>
      </c>
      <c r="AO75" s="25"/>
      <c r="AP75" s="229"/>
      <c r="AQ75" s="25"/>
      <c r="AR75" s="25"/>
      <c r="AS75" s="25"/>
      <c r="AT75" s="25"/>
      <c r="AU75" s="150">
        <f>SUM(AU71:AU74)</f>
        <v>18</v>
      </c>
      <c r="AV75" s="151">
        <f>SUM(AV71:AV74)</f>
        <v>19.7</v>
      </c>
      <c r="AW75" s="25"/>
      <c r="AX75" s="228"/>
      <c r="AY75" s="81"/>
      <c r="AZ75" s="88"/>
      <c r="BA75" s="88"/>
      <c r="BB75" s="88"/>
      <c r="BC75" s="148">
        <f>SUM(BC71:BC74)</f>
        <v>24</v>
      </c>
      <c r="BD75" s="149">
        <f>SUM(BD71:BD74)</f>
        <v>6.5</v>
      </c>
      <c r="BE75" s="88"/>
      <c r="BF75" s="228"/>
      <c r="BG75" s="5"/>
      <c r="BH75" s="39"/>
      <c r="BI75" s="39"/>
      <c r="BJ75" s="39"/>
      <c r="BK75" s="154">
        <f>SUM(BK71:BK74)</f>
        <v>14</v>
      </c>
      <c r="BL75" s="155">
        <f>SUM(BL71:BL74)</f>
        <v>0.79999999999999993</v>
      </c>
      <c r="BM75" s="39"/>
      <c r="BN75" s="228"/>
      <c r="BO75" s="5"/>
      <c r="BP75" s="39"/>
      <c r="BQ75" s="39"/>
      <c r="BR75" s="39"/>
      <c r="BS75" s="154">
        <f>SUM(BS71:BS74)</f>
        <v>6</v>
      </c>
      <c r="BT75" s="155">
        <f>SUM(BT71:BT74)</f>
        <v>0.4</v>
      </c>
      <c r="BU75" s="39"/>
      <c r="BV75" s="158">
        <f t="shared" si="30"/>
        <v>360</v>
      </c>
      <c r="BW75" s="159">
        <f t="shared" si="31"/>
        <v>346.9</v>
      </c>
    </row>
    <row r="76" spans="1:75" ht="24.95" hidden="1" customHeight="1" x14ac:dyDescent="0.4">
      <c r="A76" s="213"/>
      <c r="B76" s="85" t="s">
        <v>170</v>
      </c>
      <c r="C76" s="88">
        <v>0.02</v>
      </c>
      <c r="D76" s="88"/>
      <c r="E76" s="88"/>
      <c r="F76" s="88">
        <v>16</v>
      </c>
      <c r="G76" s="98">
        <f t="shared" si="32"/>
        <v>0</v>
      </c>
      <c r="H76" s="81"/>
      <c r="I76" s="81" t="s">
        <v>120</v>
      </c>
      <c r="J76" s="88">
        <v>0.03</v>
      </c>
      <c r="K76" s="88"/>
      <c r="L76" s="88">
        <v>47.1</v>
      </c>
      <c r="M76" s="88">
        <v>20</v>
      </c>
      <c r="N76" s="148">
        <f t="shared" si="26"/>
        <v>40</v>
      </c>
      <c r="O76" s="97">
        <f t="shared" si="33"/>
        <v>28.3</v>
      </c>
      <c r="P76" s="81"/>
      <c r="Q76" s="81" t="s">
        <v>120</v>
      </c>
      <c r="R76" s="88">
        <v>0.02</v>
      </c>
      <c r="S76" s="88"/>
      <c r="T76" s="88">
        <v>47.1</v>
      </c>
      <c r="U76" s="148">
        <f t="shared" si="27"/>
        <v>56.6</v>
      </c>
      <c r="V76" s="88">
        <v>20</v>
      </c>
      <c r="W76" s="88">
        <f t="shared" si="28"/>
        <v>120</v>
      </c>
      <c r="X76" s="98">
        <f t="shared" si="34"/>
        <v>18.900000000000002</v>
      </c>
      <c r="Y76" s="81"/>
      <c r="Z76" s="81" t="s">
        <v>120</v>
      </c>
      <c r="AA76" s="88">
        <v>0.02</v>
      </c>
      <c r="AB76" s="88"/>
      <c r="AC76" s="88">
        <v>47.1</v>
      </c>
      <c r="AD76" s="148">
        <f t="shared" si="29"/>
        <v>113.4</v>
      </c>
      <c r="AE76" s="88">
        <v>16</v>
      </c>
      <c r="AF76" s="97">
        <f>ROUNDUP(AA76*AC76*AE76,1)</f>
        <v>15.1</v>
      </c>
      <c r="AG76" s="88"/>
      <c r="AH76" s="228"/>
      <c r="AI76" s="25"/>
      <c r="AJ76" s="40"/>
      <c r="AK76" s="40"/>
      <c r="AL76" s="40"/>
      <c r="AM76" s="40"/>
      <c r="AN76" s="129"/>
      <c r="AO76" s="25"/>
      <c r="AP76" s="229"/>
      <c r="AQ76" s="25" t="s">
        <v>170</v>
      </c>
      <c r="AR76" s="25">
        <v>0.02</v>
      </c>
      <c r="AS76" s="25"/>
      <c r="AT76" s="25">
        <v>47.1</v>
      </c>
      <c r="AU76" s="25">
        <v>12</v>
      </c>
      <c r="AV76" s="132">
        <f t="shared" ref="AV76:AV78" si="41">ROUNDUP(AR76*AT76*AU76,1)</f>
        <v>11.4</v>
      </c>
      <c r="AW76" s="25"/>
      <c r="AX76" s="228"/>
      <c r="AY76" s="81"/>
      <c r="AZ76" s="88"/>
      <c r="BA76" s="88"/>
      <c r="BB76" s="88"/>
      <c r="BC76" s="88"/>
      <c r="BD76" s="98"/>
      <c r="BE76" s="88"/>
      <c r="BF76" s="228"/>
      <c r="BG76" s="81" t="s">
        <v>120</v>
      </c>
      <c r="BH76" s="88">
        <v>0.01</v>
      </c>
      <c r="BI76" s="88"/>
      <c r="BJ76" s="88">
        <v>47.1</v>
      </c>
      <c r="BK76" s="88">
        <v>28</v>
      </c>
      <c r="BL76" s="97">
        <f>ROUNDUP(BH76*BJ76*BK76,1)</f>
        <v>13.2</v>
      </c>
      <c r="BM76" s="88"/>
      <c r="BN76" s="228"/>
      <c r="BO76" s="81" t="s">
        <v>120</v>
      </c>
      <c r="BP76" s="88">
        <v>0.01</v>
      </c>
      <c r="BQ76" s="88"/>
      <c r="BR76" s="88">
        <v>47.1</v>
      </c>
      <c r="BS76" s="88">
        <v>12</v>
      </c>
      <c r="BT76" s="98">
        <f>ROUNDUP(BP76*BR76*BS76,1)</f>
        <v>5.6999999999999993</v>
      </c>
      <c r="BU76" s="88"/>
      <c r="BV76" s="158">
        <f t="shared" si="30"/>
        <v>244</v>
      </c>
      <c r="BW76" s="159">
        <f t="shared" si="31"/>
        <v>215.39999999999998</v>
      </c>
    </row>
    <row r="77" spans="1:75" ht="24.95" hidden="1" customHeight="1" x14ac:dyDescent="0.4">
      <c r="A77" s="213"/>
      <c r="B77" s="85" t="s">
        <v>170</v>
      </c>
      <c r="C77" s="88">
        <v>0.01</v>
      </c>
      <c r="D77" s="88"/>
      <c r="E77" s="88"/>
      <c r="F77" s="88">
        <v>16</v>
      </c>
      <c r="G77" s="98">
        <f t="shared" si="32"/>
        <v>0</v>
      </c>
      <c r="H77" s="81"/>
      <c r="I77" s="81" t="s">
        <v>120</v>
      </c>
      <c r="J77" s="88">
        <v>0.01</v>
      </c>
      <c r="K77" s="88"/>
      <c r="L77" s="88">
        <v>47.1</v>
      </c>
      <c r="M77" s="88">
        <v>20</v>
      </c>
      <c r="N77" s="148">
        <f t="shared" si="26"/>
        <v>40</v>
      </c>
      <c r="O77" s="97">
        <f t="shared" si="33"/>
        <v>9.5</v>
      </c>
      <c r="P77" s="81"/>
      <c r="Q77" s="81" t="s">
        <v>120</v>
      </c>
      <c r="R77" s="88">
        <v>0.01</v>
      </c>
      <c r="S77" s="88"/>
      <c r="T77" s="88">
        <v>47.1</v>
      </c>
      <c r="U77" s="148">
        <f t="shared" si="27"/>
        <v>19</v>
      </c>
      <c r="V77" s="88">
        <v>20</v>
      </c>
      <c r="W77" s="88">
        <f t="shared" si="28"/>
        <v>120</v>
      </c>
      <c r="X77" s="98">
        <f t="shared" si="34"/>
        <v>9.5</v>
      </c>
      <c r="Y77" s="81"/>
      <c r="Z77" s="81" t="s">
        <v>120</v>
      </c>
      <c r="AA77" s="88">
        <v>0.01</v>
      </c>
      <c r="AB77" s="88"/>
      <c r="AC77" s="88">
        <v>47.1</v>
      </c>
      <c r="AD77" s="148">
        <f t="shared" si="29"/>
        <v>57</v>
      </c>
      <c r="AE77" s="88">
        <v>16</v>
      </c>
      <c r="AF77" s="97">
        <f>ROUNDUP(AA77*AC77*AE77,1)</f>
        <v>7.6</v>
      </c>
      <c r="AG77" s="88"/>
      <c r="AH77" s="228"/>
      <c r="AI77" s="81" t="s">
        <v>120</v>
      </c>
      <c r="AJ77" s="88">
        <v>0.01</v>
      </c>
      <c r="AK77" s="88"/>
      <c r="AL77" s="88">
        <v>47.1</v>
      </c>
      <c r="AM77" s="88">
        <v>20</v>
      </c>
      <c r="AN77" s="98">
        <f>ROUNDUP(AJ77*AL77*AM77,1)</f>
        <v>9.5</v>
      </c>
      <c r="AO77" s="81"/>
      <c r="AP77" s="229"/>
      <c r="AQ77" s="25" t="s">
        <v>170</v>
      </c>
      <c r="AR77" s="25">
        <v>0.01</v>
      </c>
      <c r="AS77" s="25"/>
      <c r="AT77" s="25">
        <v>47.1</v>
      </c>
      <c r="AU77" s="25">
        <v>12</v>
      </c>
      <c r="AV77" s="132">
        <f t="shared" si="41"/>
        <v>5.6999999999999993</v>
      </c>
      <c r="AW77" s="25"/>
      <c r="AX77" s="228"/>
      <c r="AY77" s="81"/>
      <c r="AZ77" s="88"/>
      <c r="BA77" s="88"/>
      <c r="BB77" s="88"/>
      <c r="BC77" s="88"/>
      <c r="BD77" s="98"/>
      <c r="BE77" s="88"/>
      <c r="BF77" s="228"/>
      <c r="BG77" s="5"/>
      <c r="BH77" s="39"/>
      <c r="BI77" s="39"/>
      <c r="BJ77" s="39"/>
      <c r="BK77" s="39"/>
      <c r="BL77" s="100"/>
      <c r="BM77" s="39"/>
      <c r="BN77" s="228"/>
      <c r="BO77" s="5"/>
      <c r="BP77" s="39"/>
      <c r="BQ77" s="39"/>
      <c r="BR77" s="39"/>
      <c r="BS77" s="39"/>
      <c r="BT77" s="99"/>
      <c r="BU77" s="39"/>
      <c r="BV77" s="158">
        <f t="shared" si="30"/>
        <v>224</v>
      </c>
      <c r="BW77" s="159">
        <f t="shared" si="31"/>
        <v>98.8</v>
      </c>
    </row>
    <row r="78" spans="1:75" ht="24.95" hidden="1" customHeight="1" x14ac:dyDescent="0.4">
      <c r="A78" s="213"/>
      <c r="B78" s="85" t="s">
        <v>170</v>
      </c>
      <c r="C78" s="88">
        <v>0.01</v>
      </c>
      <c r="D78" s="88"/>
      <c r="E78" s="88"/>
      <c r="F78" s="88">
        <v>16</v>
      </c>
      <c r="G78" s="98">
        <f t="shared" si="32"/>
        <v>0</v>
      </c>
      <c r="H78" s="81"/>
      <c r="I78" s="81" t="s">
        <v>120</v>
      </c>
      <c r="J78" s="88">
        <v>0.01</v>
      </c>
      <c r="K78" s="88"/>
      <c r="L78" s="88">
        <v>47.1</v>
      </c>
      <c r="M78" s="88">
        <v>20</v>
      </c>
      <c r="N78" s="148">
        <f t="shared" si="26"/>
        <v>40</v>
      </c>
      <c r="O78" s="97">
        <f t="shared" si="33"/>
        <v>9.5</v>
      </c>
      <c r="P78" s="81"/>
      <c r="Q78" s="81" t="s">
        <v>120</v>
      </c>
      <c r="R78" s="88">
        <v>0.01</v>
      </c>
      <c r="S78" s="88"/>
      <c r="T78" s="88">
        <v>47.1</v>
      </c>
      <c r="U78" s="148">
        <f t="shared" si="27"/>
        <v>19</v>
      </c>
      <c r="V78" s="88">
        <v>10</v>
      </c>
      <c r="W78" s="88">
        <f t="shared" si="28"/>
        <v>60</v>
      </c>
      <c r="X78" s="98">
        <f t="shared" si="34"/>
        <v>4.8</v>
      </c>
      <c r="Y78" s="81"/>
      <c r="Z78" s="81" t="s">
        <v>120</v>
      </c>
      <c r="AA78" s="88">
        <v>0.01</v>
      </c>
      <c r="AB78" s="88"/>
      <c r="AC78" s="88">
        <v>47.1</v>
      </c>
      <c r="AD78" s="148">
        <f t="shared" si="29"/>
        <v>28.799999999999997</v>
      </c>
      <c r="AE78" s="88">
        <v>16</v>
      </c>
      <c r="AF78" s="97">
        <f>ROUNDUP(AA78*AC78*AE78,1)</f>
        <v>7.6</v>
      </c>
      <c r="AG78" s="88"/>
      <c r="AH78" s="228"/>
      <c r="AI78" s="25"/>
      <c r="AJ78" s="40"/>
      <c r="AK78" s="40"/>
      <c r="AL78" s="40"/>
      <c r="AM78" s="40"/>
      <c r="AN78" s="129"/>
      <c r="AO78" s="25"/>
      <c r="AP78" s="229"/>
      <c r="AQ78" s="25" t="s">
        <v>170</v>
      </c>
      <c r="AR78" s="25">
        <v>0.01</v>
      </c>
      <c r="AS78" s="25"/>
      <c r="AT78" s="25">
        <v>47.1</v>
      </c>
      <c r="AU78" s="25">
        <v>12</v>
      </c>
      <c r="AV78" s="132">
        <f t="shared" si="41"/>
        <v>5.6999999999999993</v>
      </c>
      <c r="AW78" s="25"/>
      <c r="AX78" s="228"/>
      <c r="AY78" s="81"/>
      <c r="AZ78" s="88"/>
      <c r="BA78" s="88"/>
      <c r="BB78" s="88"/>
      <c r="BC78" s="88"/>
      <c r="BD78" s="98"/>
      <c r="BE78" s="88"/>
      <c r="BF78" s="228"/>
      <c r="BG78" s="5"/>
      <c r="BH78" s="39"/>
      <c r="BI78" s="39"/>
      <c r="BJ78" s="39"/>
      <c r="BK78" s="39"/>
      <c r="BL78" s="100"/>
      <c r="BM78" s="39"/>
      <c r="BN78" s="228"/>
      <c r="BO78" s="5"/>
      <c r="BP78" s="39"/>
      <c r="BQ78" s="39"/>
      <c r="BR78" s="39"/>
      <c r="BS78" s="39"/>
      <c r="BT78" s="99"/>
      <c r="BU78" s="39"/>
      <c r="BV78" s="158">
        <f t="shared" si="30"/>
        <v>144</v>
      </c>
      <c r="BW78" s="159">
        <f t="shared" si="31"/>
        <v>61.099999999999994</v>
      </c>
    </row>
    <row r="79" spans="1:75" ht="24.95" customHeight="1" x14ac:dyDescent="0.4">
      <c r="A79" s="213"/>
      <c r="B79" s="144" t="s">
        <v>208</v>
      </c>
      <c r="C79" s="88"/>
      <c r="D79" s="88"/>
      <c r="E79" s="148"/>
      <c r="F79" s="148">
        <f>SUM(F76:F78)</f>
        <v>48</v>
      </c>
      <c r="G79" s="149">
        <f>SUM(G76:G78)</f>
        <v>0</v>
      </c>
      <c r="H79" s="81"/>
      <c r="I79" s="81"/>
      <c r="J79" s="88"/>
      <c r="K79" s="88"/>
      <c r="L79" s="88"/>
      <c r="M79" s="148">
        <f>SUM(M76:M78)</f>
        <v>60</v>
      </c>
      <c r="N79" s="148">
        <f t="shared" si="26"/>
        <v>120</v>
      </c>
      <c r="O79" s="149">
        <f>SUM(O76:O78)</f>
        <v>47.3</v>
      </c>
      <c r="P79" s="81"/>
      <c r="Q79" s="81"/>
      <c r="R79" s="88"/>
      <c r="S79" s="88"/>
      <c r="T79" s="88"/>
      <c r="U79" s="148">
        <f t="shared" si="27"/>
        <v>94.6</v>
      </c>
      <c r="V79" s="148">
        <f>SUM(V76:V78)</f>
        <v>50</v>
      </c>
      <c r="W79" s="148">
        <f t="shared" si="28"/>
        <v>300</v>
      </c>
      <c r="X79" s="149">
        <f>SUM(X76:X78)</f>
        <v>33.200000000000003</v>
      </c>
      <c r="Y79" s="81"/>
      <c r="Z79" s="81"/>
      <c r="AA79" s="88"/>
      <c r="AB79" s="88"/>
      <c r="AC79" s="88"/>
      <c r="AD79" s="148">
        <f t="shared" si="29"/>
        <v>199.20000000000002</v>
      </c>
      <c r="AE79" s="148">
        <f>SUM(AE76:AE78)</f>
        <v>48</v>
      </c>
      <c r="AF79" s="149">
        <f>SUM(AF76:AF78)</f>
        <v>30.299999999999997</v>
      </c>
      <c r="AG79" s="88"/>
      <c r="AH79" s="228"/>
      <c r="AI79" s="25"/>
      <c r="AJ79" s="40"/>
      <c r="AK79" s="40"/>
      <c r="AL79" s="40"/>
      <c r="AM79" s="153">
        <f>SUM(AM76:AM78)</f>
        <v>20</v>
      </c>
      <c r="AN79" s="152">
        <f>SUM(AN76:AN78)</f>
        <v>9.5</v>
      </c>
      <c r="AO79" s="25"/>
      <c r="AP79" s="229"/>
      <c r="AQ79" s="25"/>
      <c r="AR79" s="25"/>
      <c r="AS79" s="25"/>
      <c r="AT79" s="25"/>
      <c r="AU79" s="150">
        <f>SUM(AU76:AU78)</f>
        <v>36</v>
      </c>
      <c r="AV79" s="151">
        <f>SUM(AV76:AV78)</f>
        <v>22.8</v>
      </c>
      <c r="AW79" s="25"/>
      <c r="AX79" s="228"/>
      <c r="AY79" s="81"/>
      <c r="AZ79" s="88"/>
      <c r="BA79" s="88"/>
      <c r="BB79" s="88"/>
      <c r="BC79" s="148">
        <f>SUM(BC76:BC78)</f>
        <v>0</v>
      </c>
      <c r="BD79" s="149">
        <f>SUM(BD76:BD78)</f>
        <v>0</v>
      </c>
      <c r="BE79" s="88"/>
      <c r="BF79" s="228"/>
      <c r="BG79" s="5"/>
      <c r="BH79" s="39"/>
      <c r="BI79" s="39"/>
      <c r="BJ79" s="39"/>
      <c r="BK79" s="154">
        <f>SUM(BK76:BK78)</f>
        <v>28</v>
      </c>
      <c r="BL79" s="155">
        <f>SUM(BL76:BL78)</f>
        <v>13.2</v>
      </c>
      <c r="BM79" s="39"/>
      <c r="BN79" s="228"/>
      <c r="BO79" s="5"/>
      <c r="BP79" s="39"/>
      <c r="BQ79" s="39"/>
      <c r="BR79" s="39"/>
      <c r="BS79" s="154">
        <f>SUM(BS76:BS78)</f>
        <v>12</v>
      </c>
      <c r="BT79" s="155">
        <f>SUM(BT76:BT78)</f>
        <v>5.6999999999999993</v>
      </c>
      <c r="BU79" s="39"/>
      <c r="BV79" s="158">
        <f t="shared" si="30"/>
        <v>612</v>
      </c>
      <c r="BW79" s="159">
        <f t="shared" si="31"/>
        <v>375.3</v>
      </c>
    </row>
    <row r="80" spans="1:75" ht="24.95" customHeight="1" x14ac:dyDescent="0.4">
      <c r="A80" s="214"/>
      <c r="B80" s="85" t="s">
        <v>171</v>
      </c>
      <c r="C80" s="88" t="s">
        <v>139</v>
      </c>
      <c r="D80" s="88" t="s">
        <v>127</v>
      </c>
      <c r="E80" s="88">
        <v>6.2E-2</v>
      </c>
      <c r="F80" s="88">
        <v>40</v>
      </c>
      <c r="G80" s="98">
        <f>ROUNDUP(E80*F80,1)</f>
        <v>2.5</v>
      </c>
      <c r="H80" s="81"/>
      <c r="I80" s="81" t="s">
        <v>124</v>
      </c>
      <c r="J80" s="88" t="s">
        <v>139</v>
      </c>
      <c r="K80" s="88" t="s">
        <v>127</v>
      </c>
      <c r="L80" s="88">
        <v>6.2E-2</v>
      </c>
      <c r="M80" s="88">
        <v>50</v>
      </c>
      <c r="N80" s="88">
        <f t="shared" si="26"/>
        <v>100</v>
      </c>
      <c r="O80" s="97">
        <f>ROUNDUP(L80*M80,1)</f>
        <v>3.1</v>
      </c>
      <c r="P80" s="81"/>
      <c r="Q80" s="81" t="s">
        <v>124</v>
      </c>
      <c r="R80" s="88" t="s">
        <v>139</v>
      </c>
      <c r="S80" s="88" t="s">
        <v>127</v>
      </c>
      <c r="T80" s="88">
        <v>6.2E-2</v>
      </c>
      <c r="U80" s="268">
        <f t="shared" si="27"/>
        <v>6.2</v>
      </c>
      <c r="V80" s="88">
        <v>50</v>
      </c>
      <c r="W80" s="88">
        <f t="shared" si="28"/>
        <v>300</v>
      </c>
      <c r="X80" s="98">
        <f>ROUNDUP(T80*V80,1)</f>
        <v>3.1</v>
      </c>
      <c r="Y80" s="81"/>
      <c r="Z80" s="81" t="s">
        <v>124</v>
      </c>
      <c r="AA80" s="88" t="s">
        <v>139</v>
      </c>
      <c r="AB80" s="88" t="s">
        <v>127</v>
      </c>
      <c r="AC80" s="88">
        <v>6.2E-2</v>
      </c>
      <c r="AD80" s="270">
        <f t="shared" si="29"/>
        <v>18.600000000000001</v>
      </c>
      <c r="AE80" s="88">
        <v>40</v>
      </c>
      <c r="AF80" s="97">
        <f>ROUNDUP(AC80*AE80,1)</f>
        <v>2.5</v>
      </c>
      <c r="AG80" s="88"/>
      <c r="AH80" s="228"/>
      <c r="AI80" s="81" t="s">
        <v>124</v>
      </c>
      <c r="AJ80" s="88" t="s">
        <v>139</v>
      </c>
      <c r="AK80" s="88" t="s">
        <v>127</v>
      </c>
      <c r="AL80" s="88">
        <v>6.2E-2</v>
      </c>
      <c r="AM80" s="88">
        <v>20</v>
      </c>
      <c r="AN80" s="98">
        <f>ROUNDUP(AL80*AM80,1)</f>
        <v>1.3</v>
      </c>
      <c r="AO80" s="81"/>
      <c r="AP80" s="229"/>
      <c r="AQ80" s="25" t="s">
        <v>171</v>
      </c>
      <c r="AR80" s="25" t="s">
        <v>184</v>
      </c>
      <c r="AS80" s="25" t="s">
        <v>126</v>
      </c>
      <c r="AT80" s="25">
        <v>6.2E-2</v>
      </c>
      <c r="AU80" s="25">
        <v>30</v>
      </c>
      <c r="AV80" s="131">
        <f>ROUNDUP(AT80*AU80,1)</f>
        <v>1.9000000000000001</v>
      </c>
      <c r="AW80" s="25"/>
      <c r="AX80" s="228"/>
      <c r="AY80" s="81"/>
      <c r="AZ80" s="88"/>
      <c r="BA80" s="88"/>
      <c r="BB80" s="88"/>
      <c r="BC80" s="88"/>
      <c r="BD80" s="98"/>
      <c r="BE80" s="88"/>
      <c r="BF80" s="228"/>
      <c r="BG80" s="81" t="s">
        <v>124</v>
      </c>
      <c r="BH80" s="88" t="s">
        <v>139</v>
      </c>
      <c r="BI80" s="88" t="s">
        <v>127</v>
      </c>
      <c r="BJ80" s="88">
        <v>6.2E-2</v>
      </c>
      <c r="BK80" s="88">
        <v>14</v>
      </c>
      <c r="BL80" s="97">
        <f>ROUNDUP(BJ80*BK80,1)</f>
        <v>0.9</v>
      </c>
      <c r="BM80" s="88"/>
      <c r="BN80" s="228"/>
      <c r="BO80" s="81" t="s">
        <v>124</v>
      </c>
      <c r="BP80" s="88" t="s">
        <v>139</v>
      </c>
      <c r="BQ80" s="88" t="s">
        <v>127</v>
      </c>
      <c r="BR80" s="88">
        <v>6.2E-2</v>
      </c>
      <c r="BS80" s="88">
        <v>6</v>
      </c>
      <c r="BT80" s="98">
        <f>ROUNDUP(BR80*BS80,1)</f>
        <v>0.4</v>
      </c>
      <c r="BU80" s="88"/>
      <c r="BV80" s="102">
        <f t="shared" si="30"/>
        <v>550</v>
      </c>
      <c r="BW80" s="101">
        <f t="shared" si="31"/>
        <v>34.299999999999997</v>
      </c>
    </row>
    <row r="81" spans="1:75" ht="24.95" hidden="1" customHeight="1" x14ac:dyDescent="0.4">
      <c r="A81" s="212" t="s">
        <v>140</v>
      </c>
      <c r="B81" s="90" t="s">
        <v>176</v>
      </c>
      <c r="C81" s="89">
        <v>3.2069999999999999</v>
      </c>
      <c r="D81" s="88"/>
      <c r="E81" s="88"/>
      <c r="F81" s="88"/>
      <c r="G81" s="98"/>
      <c r="H81" s="81"/>
      <c r="I81" s="81"/>
      <c r="J81" s="88"/>
      <c r="K81" s="88"/>
      <c r="L81" s="88"/>
      <c r="M81" s="88"/>
      <c r="N81" s="88">
        <f t="shared" si="26"/>
        <v>0</v>
      </c>
      <c r="O81" s="97"/>
      <c r="P81" s="81"/>
      <c r="Q81" s="81"/>
      <c r="R81" s="88"/>
      <c r="S81" s="88"/>
      <c r="T81" s="88"/>
      <c r="U81" s="88">
        <f t="shared" si="27"/>
        <v>0</v>
      </c>
      <c r="V81" s="88"/>
      <c r="W81" s="88">
        <f t="shared" si="28"/>
        <v>0</v>
      </c>
      <c r="X81" s="98"/>
      <c r="Y81" s="81"/>
      <c r="Z81" s="81"/>
      <c r="AA81" s="88"/>
      <c r="AB81" s="88"/>
      <c r="AC81" s="88"/>
      <c r="AD81" s="88">
        <f t="shared" si="29"/>
        <v>0</v>
      </c>
      <c r="AE81" s="88"/>
      <c r="AF81" s="97"/>
      <c r="AG81" s="88"/>
      <c r="AH81" s="228" t="s">
        <v>141</v>
      </c>
      <c r="AI81" s="81" t="s">
        <v>142</v>
      </c>
      <c r="AJ81" s="89">
        <v>3.2069999999999999</v>
      </c>
      <c r="AK81" s="88"/>
      <c r="AL81" s="88">
        <v>0.88800000000000001</v>
      </c>
      <c r="AM81" s="88">
        <v>4</v>
      </c>
      <c r="AN81" s="98">
        <f>ROUNDUP(AJ81*AL81*AM81,2)</f>
        <v>11.4</v>
      </c>
      <c r="AO81" s="81"/>
      <c r="AP81" s="229" t="s">
        <v>140</v>
      </c>
      <c r="AQ81" s="25" t="s">
        <v>176</v>
      </c>
      <c r="AR81" s="25">
        <v>2.9430000000000001</v>
      </c>
      <c r="AS81" s="25"/>
      <c r="AT81" s="25">
        <v>0.88800000000000001</v>
      </c>
      <c r="AU81" s="25">
        <v>16</v>
      </c>
      <c r="AV81" s="131">
        <f>ROUNDUP(AR81*AT81*AU81,2)</f>
        <v>41.82</v>
      </c>
      <c r="AW81" s="25"/>
      <c r="AX81" s="228" t="s">
        <v>141</v>
      </c>
      <c r="AY81" s="81" t="s">
        <v>142</v>
      </c>
      <c r="AZ81" s="89">
        <v>2.5409999999999999</v>
      </c>
      <c r="BA81" s="88"/>
      <c r="BB81" s="88">
        <v>0.88800000000000001</v>
      </c>
      <c r="BC81" s="88">
        <v>4</v>
      </c>
      <c r="BD81" s="98">
        <f>ROUNDUP(AZ81*BB81*BC81,2)</f>
        <v>9.0299999999999994</v>
      </c>
      <c r="BE81" s="88"/>
      <c r="BF81" s="228" t="s">
        <v>141</v>
      </c>
      <c r="BG81" s="81" t="s">
        <v>142</v>
      </c>
      <c r="BH81" s="89">
        <v>3.1139999999999999</v>
      </c>
      <c r="BI81" s="88"/>
      <c r="BJ81" s="88">
        <v>0.88800000000000001</v>
      </c>
      <c r="BK81" s="88">
        <v>8</v>
      </c>
      <c r="BL81" s="97">
        <f>ROUNDUP(BH81*BJ81*BK81,2)</f>
        <v>22.130000000000003</v>
      </c>
      <c r="BM81" s="88"/>
      <c r="BN81" s="228" t="s">
        <v>141</v>
      </c>
      <c r="BO81" s="81" t="s">
        <v>142</v>
      </c>
      <c r="BP81" s="89">
        <v>2.5409999999999999</v>
      </c>
      <c r="BQ81" s="88"/>
      <c r="BR81" s="88">
        <v>0.88800000000000001</v>
      </c>
      <c r="BS81" s="88">
        <v>4</v>
      </c>
      <c r="BT81" s="98">
        <f>ROUNDUP(BP81*BR81*BS81,2)</f>
        <v>9.0299999999999994</v>
      </c>
      <c r="BU81" s="88"/>
      <c r="BV81" s="102">
        <f t="shared" si="30"/>
        <v>36</v>
      </c>
      <c r="BW81" s="101">
        <f t="shared" si="31"/>
        <v>93.41</v>
      </c>
    </row>
    <row r="82" spans="1:75" ht="24.95" hidden="1" customHeight="1" x14ac:dyDescent="0.4">
      <c r="A82" s="213"/>
      <c r="B82" s="90" t="s">
        <v>176</v>
      </c>
      <c r="C82" s="89">
        <v>3.1259999999999999</v>
      </c>
      <c r="D82" s="88"/>
      <c r="E82" s="88"/>
      <c r="F82" s="88"/>
      <c r="G82" s="98"/>
      <c r="H82" s="81"/>
      <c r="I82" s="81"/>
      <c r="J82" s="88"/>
      <c r="K82" s="88"/>
      <c r="L82" s="88"/>
      <c r="M82" s="88"/>
      <c r="N82" s="88">
        <f t="shared" si="26"/>
        <v>0</v>
      </c>
      <c r="O82" s="97"/>
      <c r="P82" s="81"/>
      <c r="Q82" s="81"/>
      <c r="R82" s="88"/>
      <c r="S82" s="88"/>
      <c r="T82" s="88"/>
      <c r="U82" s="88">
        <f t="shared" si="27"/>
        <v>0</v>
      </c>
      <c r="V82" s="88"/>
      <c r="W82" s="88">
        <f t="shared" si="28"/>
        <v>0</v>
      </c>
      <c r="X82" s="98"/>
      <c r="Y82" s="81"/>
      <c r="Z82" s="81"/>
      <c r="AA82" s="88"/>
      <c r="AB82" s="88"/>
      <c r="AC82" s="88"/>
      <c r="AD82" s="88">
        <f t="shared" si="29"/>
        <v>0</v>
      </c>
      <c r="AE82" s="88"/>
      <c r="AF82" s="97"/>
      <c r="AG82" s="88"/>
      <c r="AH82" s="228"/>
      <c r="AI82" s="81" t="s">
        <v>142</v>
      </c>
      <c r="AJ82" s="89">
        <v>3.1259999999999999</v>
      </c>
      <c r="AK82" s="88"/>
      <c r="AL82" s="88">
        <v>0.88800000000000001</v>
      </c>
      <c r="AM82" s="88">
        <v>8</v>
      </c>
      <c r="AN82" s="98">
        <f>ROUNDUP(AJ82*AL82*AM82,2)</f>
        <v>22.21</v>
      </c>
      <c r="AO82" s="81"/>
      <c r="AP82" s="229"/>
      <c r="AQ82" s="25"/>
      <c r="AR82" s="25"/>
      <c r="AS82" s="25"/>
      <c r="AT82" s="25"/>
      <c r="AU82" s="25"/>
      <c r="AV82" s="132"/>
      <c r="AW82" s="25"/>
      <c r="AX82" s="228"/>
      <c r="AY82" s="81" t="s">
        <v>142</v>
      </c>
      <c r="AZ82" s="89">
        <v>2.5099999999999998</v>
      </c>
      <c r="BA82" s="88"/>
      <c r="BB82" s="88">
        <v>0.88800000000000001</v>
      </c>
      <c r="BC82" s="88">
        <v>4</v>
      </c>
      <c r="BD82" s="98">
        <f>ROUNDUP(AZ82*BB82*BC82,2)</f>
        <v>8.92</v>
      </c>
      <c r="BE82" s="88"/>
      <c r="BF82" s="228"/>
      <c r="BG82" s="81" t="s">
        <v>142</v>
      </c>
      <c r="BH82" s="89">
        <v>3.032</v>
      </c>
      <c r="BI82" s="88"/>
      <c r="BJ82" s="88">
        <v>0.88800000000000001</v>
      </c>
      <c r="BK82" s="88">
        <v>8</v>
      </c>
      <c r="BL82" s="97">
        <f>ROUNDUP(BH82*BJ82*BK82,2)</f>
        <v>21.540000000000003</v>
      </c>
      <c r="BM82" s="88"/>
      <c r="BN82" s="228"/>
      <c r="BO82" s="81" t="s">
        <v>142</v>
      </c>
      <c r="BP82" s="89">
        <v>2.5099999999999998</v>
      </c>
      <c r="BQ82" s="88"/>
      <c r="BR82" s="88">
        <v>0.88800000000000001</v>
      </c>
      <c r="BS82" s="88">
        <v>4</v>
      </c>
      <c r="BT82" s="98">
        <f>ROUNDUP(BP82*BR82*BS82,2)</f>
        <v>8.92</v>
      </c>
      <c r="BU82" s="88"/>
      <c r="BV82" s="102">
        <f t="shared" si="30"/>
        <v>24</v>
      </c>
      <c r="BW82" s="101">
        <f t="shared" si="31"/>
        <v>61.59</v>
      </c>
    </row>
    <row r="83" spans="1:75" ht="24.95" hidden="1" customHeight="1" x14ac:dyDescent="0.4">
      <c r="A83" s="213"/>
      <c r="B83" s="90" t="s">
        <v>176</v>
      </c>
      <c r="C83" s="89">
        <v>2.516</v>
      </c>
      <c r="D83" s="88"/>
      <c r="E83" s="88"/>
      <c r="F83" s="88"/>
      <c r="G83" s="98"/>
      <c r="H83" s="81"/>
      <c r="I83" s="81"/>
      <c r="J83" s="88"/>
      <c r="K83" s="88"/>
      <c r="L83" s="88"/>
      <c r="M83" s="88"/>
      <c r="N83" s="88">
        <f t="shared" si="26"/>
        <v>0</v>
      </c>
      <c r="O83" s="97"/>
      <c r="P83" s="81"/>
      <c r="Q83" s="81"/>
      <c r="R83" s="88"/>
      <c r="S83" s="88"/>
      <c r="T83" s="88"/>
      <c r="U83" s="88">
        <f t="shared" si="27"/>
        <v>0</v>
      </c>
      <c r="V83" s="88"/>
      <c r="W83" s="88">
        <f t="shared" si="28"/>
        <v>0</v>
      </c>
      <c r="X83" s="98"/>
      <c r="Y83" s="81"/>
      <c r="Z83" s="81"/>
      <c r="AA83" s="88"/>
      <c r="AB83" s="88"/>
      <c r="AC83" s="88"/>
      <c r="AD83" s="88">
        <f t="shared" si="29"/>
        <v>0</v>
      </c>
      <c r="AE83" s="88"/>
      <c r="AF83" s="97"/>
      <c r="AG83" s="88"/>
      <c r="AH83" s="228"/>
      <c r="AI83" s="81" t="s">
        <v>142</v>
      </c>
      <c r="AJ83" s="89">
        <v>2.516</v>
      </c>
      <c r="AK83" s="88"/>
      <c r="AL83" s="88">
        <v>0.88800000000000001</v>
      </c>
      <c r="AM83" s="88">
        <v>4</v>
      </c>
      <c r="AN83" s="98">
        <f>ROUNDUP(AJ83*AL83*AM83,2)</f>
        <v>8.94</v>
      </c>
      <c r="AO83" s="81"/>
      <c r="AP83" s="229"/>
      <c r="AQ83" s="25"/>
      <c r="AR83" s="25"/>
      <c r="AS83" s="25"/>
      <c r="AT83" s="25"/>
      <c r="AU83" s="25"/>
      <c r="AV83" s="132"/>
      <c r="AW83" s="25"/>
      <c r="AX83" s="228"/>
      <c r="AY83" s="81" t="s">
        <v>142</v>
      </c>
      <c r="AZ83" s="89">
        <v>1.8859999999999999</v>
      </c>
      <c r="BA83" s="88"/>
      <c r="BB83" s="88">
        <v>0.88800000000000001</v>
      </c>
      <c r="BC83" s="88">
        <v>4</v>
      </c>
      <c r="BD83" s="98">
        <f t="shared" ref="BD83:BD84" si="42">ROUNDUP(AZ83*BB83*BC83,2)</f>
        <v>6.7</v>
      </c>
      <c r="BE83" s="88"/>
      <c r="BF83" s="228"/>
      <c r="BG83" s="81" t="s">
        <v>142</v>
      </c>
      <c r="BH83" s="89">
        <v>2.3210000000000002</v>
      </c>
      <c r="BI83" s="88"/>
      <c r="BJ83" s="88">
        <v>0.88800000000000001</v>
      </c>
      <c r="BK83" s="88">
        <v>24</v>
      </c>
      <c r="BL83" s="97">
        <f t="shared" ref="BL83" si="43">ROUNDUP(BH83*BJ83*BK83,2)</f>
        <v>49.47</v>
      </c>
      <c r="BM83" s="88"/>
      <c r="BN83" s="228"/>
      <c r="BO83" s="81" t="s">
        <v>142</v>
      </c>
      <c r="BP83" s="89">
        <v>1.8859999999999999</v>
      </c>
      <c r="BQ83" s="88"/>
      <c r="BR83" s="88">
        <v>0.88800000000000001</v>
      </c>
      <c r="BS83" s="88">
        <v>4</v>
      </c>
      <c r="BT83" s="98">
        <f t="shared" ref="BT83" si="44">ROUNDUP(BP83*BR83*BS83,2)</f>
        <v>6.7</v>
      </c>
      <c r="BU83" s="88"/>
      <c r="BV83" s="102">
        <f t="shared" si="30"/>
        <v>36</v>
      </c>
      <c r="BW83" s="101">
        <f t="shared" si="31"/>
        <v>71.81</v>
      </c>
    </row>
    <row r="84" spans="1:75" ht="24.95" hidden="1" customHeight="1" x14ac:dyDescent="0.4">
      <c r="A84" s="213"/>
      <c r="B84" s="90" t="s">
        <v>176</v>
      </c>
      <c r="C84" s="89">
        <v>2.5019999999999998</v>
      </c>
      <c r="D84" s="88"/>
      <c r="E84" s="88"/>
      <c r="F84" s="88"/>
      <c r="G84" s="98"/>
      <c r="H84" s="81"/>
      <c r="I84" s="81"/>
      <c r="J84" s="88"/>
      <c r="K84" s="88"/>
      <c r="L84" s="88"/>
      <c r="M84" s="88"/>
      <c r="N84" s="88">
        <f t="shared" si="26"/>
        <v>0</v>
      </c>
      <c r="O84" s="97"/>
      <c r="P84" s="81"/>
      <c r="Q84" s="81"/>
      <c r="R84" s="88"/>
      <c r="S84" s="88"/>
      <c r="T84" s="88"/>
      <c r="U84" s="88">
        <f t="shared" si="27"/>
        <v>0</v>
      </c>
      <c r="V84" s="88"/>
      <c r="W84" s="88">
        <f t="shared" si="28"/>
        <v>0</v>
      </c>
      <c r="X84" s="98"/>
      <c r="Y84" s="81"/>
      <c r="Z84" s="81"/>
      <c r="AA84" s="88"/>
      <c r="AB84" s="88"/>
      <c r="AC84" s="88"/>
      <c r="AD84" s="88">
        <f t="shared" si="29"/>
        <v>0</v>
      </c>
      <c r="AE84" s="88"/>
      <c r="AF84" s="97"/>
      <c r="AG84" s="88"/>
      <c r="AH84" s="228"/>
      <c r="AI84" s="81" t="s">
        <v>142</v>
      </c>
      <c r="AJ84" s="89">
        <v>2.5019999999999998</v>
      </c>
      <c r="AK84" s="88"/>
      <c r="AL84" s="88">
        <v>0.88800000000000001</v>
      </c>
      <c r="AM84" s="88">
        <v>12</v>
      </c>
      <c r="AN84" s="98">
        <f>ROUNDUP(AJ84*AL84*AM84,2)</f>
        <v>26.67</v>
      </c>
      <c r="AO84" s="81"/>
      <c r="AP84" s="229"/>
      <c r="AQ84" s="25" t="s">
        <v>176</v>
      </c>
      <c r="AR84" s="25">
        <v>2.859</v>
      </c>
      <c r="AS84" s="25"/>
      <c r="AT84" s="25">
        <v>0.88800000000000001</v>
      </c>
      <c r="AU84" s="25">
        <v>8</v>
      </c>
      <c r="AV84" s="132">
        <f t="shared" ref="AV84:AV85" si="45">ROUNDUP(AR84*AT84*AU84,2)</f>
        <v>20.32</v>
      </c>
      <c r="AW84" s="25"/>
      <c r="AX84" s="228"/>
      <c r="AY84" s="81" t="s">
        <v>120</v>
      </c>
      <c r="AZ84" s="88">
        <v>0.02</v>
      </c>
      <c r="BA84" s="88"/>
      <c r="BB84" s="88">
        <v>47.1</v>
      </c>
      <c r="BC84" s="88">
        <v>24</v>
      </c>
      <c r="BD84" s="98">
        <f t="shared" si="42"/>
        <v>22.610000000000003</v>
      </c>
      <c r="BE84" s="88"/>
      <c r="BF84" s="228"/>
      <c r="BG84" s="5"/>
      <c r="BH84" s="39"/>
      <c r="BI84" s="39"/>
      <c r="BJ84" s="39"/>
      <c r="BK84" s="39"/>
      <c r="BL84" s="100"/>
      <c r="BM84" s="39"/>
      <c r="BN84" s="228"/>
      <c r="BO84" s="5"/>
      <c r="BP84" s="39"/>
      <c r="BQ84" s="39"/>
      <c r="BR84" s="39"/>
      <c r="BS84" s="39"/>
      <c r="BT84" s="99"/>
      <c r="BU84" s="39"/>
      <c r="BV84" s="102">
        <f t="shared" si="30"/>
        <v>44</v>
      </c>
      <c r="BW84" s="101">
        <f t="shared" si="31"/>
        <v>69.600000000000009</v>
      </c>
    </row>
    <row r="85" spans="1:75" ht="24.95" hidden="1" customHeight="1" x14ac:dyDescent="0.4">
      <c r="A85" s="213"/>
      <c r="B85" s="85" t="s">
        <v>176</v>
      </c>
      <c r="C85" s="89">
        <v>3.2</v>
      </c>
      <c r="D85" s="88"/>
      <c r="E85" s="88">
        <v>0.88800000000000001</v>
      </c>
      <c r="F85" s="88">
        <v>16</v>
      </c>
      <c r="G85" s="98">
        <f>ROUNDUP(C85*E85*F85,2)</f>
        <v>45.47</v>
      </c>
      <c r="H85" s="81"/>
      <c r="I85" s="81" t="s">
        <v>142</v>
      </c>
      <c r="J85" s="89">
        <v>3.1869999999999998</v>
      </c>
      <c r="K85" s="88"/>
      <c r="L85" s="88">
        <v>0.88800000000000001</v>
      </c>
      <c r="M85" s="88">
        <v>16</v>
      </c>
      <c r="N85" s="88">
        <f t="shared" si="26"/>
        <v>32</v>
      </c>
      <c r="O85" s="97">
        <f>ROUNDUP(J85*L85*M85,2)</f>
        <v>45.29</v>
      </c>
      <c r="P85" s="81"/>
      <c r="Q85" s="81" t="s">
        <v>142</v>
      </c>
      <c r="R85" s="89">
        <v>2.9830000000000001</v>
      </c>
      <c r="S85" s="88"/>
      <c r="T85" s="88">
        <v>0.88800000000000001</v>
      </c>
      <c r="U85" s="88">
        <f t="shared" si="27"/>
        <v>90.58</v>
      </c>
      <c r="V85" s="88">
        <v>16</v>
      </c>
      <c r="W85" s="88">
        <f t="shared" si="28"/>
        <v>96</v>
      </c>
      <c r="X85" s="98">
        <f>ROUNDUP(R85*T85*V85,2)</f>
        <v>42.39</v>
      </c>
      <c r="Y85" s="81"/>
      <c r="Z85" s="81" t="s">
        <v>142</v>
      </c>
      <c r="AA85" s="89">
        <v>3.1760000000000002</v>
      </c>
      <c r="AB85" s="88"/>
      <c r="AC85" s="88">
        <v>0.88800000000000001</v>
      </c>
      <c r="AD85" s="88">
        <f t="shared" si="29"/>
        <v>254.34</v>
      </c>
      <c r="AE85" s="88">
        <v>16</v>
      </c>
      <c r="AF85" s="97">
        <f>ROUNDUP(AA85*AC85*AE85,2)</f>
        <v>45.129999999999995</v>
      </c>
      <c r="AG85" s="88"/>
      <c r="AH85" s="228"/>
      <c r="AI85" s="81" t="s">
        <v>120</v>
      </c>
      <c r="AJ85" s="88">
        <v>0.02</v>
      </c>
      <c r="AK85" s="88"/>
      <c r="AL85" s="88">
        <v>47.1</v>
      </c>
      <c r="AM85" s="88">
        <v>56</v>
      </c>
      <c r="AN85" s="98">
        <f>ROUNDUP(AJ85*AL85*AM85,2)</f>
        <v>52.76</v>
      </c>
      <c r="AO85" s="81"/>
      <c r="AP85" s="229"/>
      <c r="AQ85" s="25" t="s">
        <v>170</v>
      </c>
      <c r="AR85" s="25">
        <v>0.02</v>
      </c>
      <c r="AS85" s="25"/>
      <c r="AT85" s="25">
        <v>47.1</v>
      </c>
      <c r="AU85" s="25">
        <v>48</v>
      </c>
      <c r="AV85" s="132">
        <f t="shared" si="45"/>
        <v>45.22</v>
      </c>
      <c r="AW85" s="25"/>
      <c r="AX85" s="228"/>
      <c r="AY85" s="81" t="s">
        <v>144</v>
      </c>
      <c r="AZ85" s="88"/>
      <c r="BA85" s="88"/>
      <c r="BB85" s="88">
        <v>1.58</v>
      </c>
      <c r="BC85" s="88">
        <v>12</v>
      </c>
      <c r="BD85" s="98">
        <f>ROUNDUP(BB85*BC85,2)</f>
        <v>18.96</v>
      </c>
      <c r="BE85" s="88"/>
      <c r="BF85" s="228"/>
      <c r="BG85" s="5"/>
      <c r="BH85" s="39"/>
      <c r="BI85" s="39"/>
      <c r="BJ85" s="39"/>
      <c r="BK85" s="39"/>
      <c r="BL85" s="100"/>
      <c r="BM85" s="39"/>
      <c r="BN85" s="228"/>
      <c r="BO85" s="5"/>
      <c r="BP85" s="39"/>
      <c r="BQ85" s="39"/>
      <c r="BR85" s="39"/>
      <c r="BS85" s="39"/>
      <c r="BT85" s="99"/>
      <c r="BU85" s="39"/>
      <c r="BV85" s="102">
        <f t="shared" si="30"/>
        <v>276</v>
      </c>
      <c r="BW85" s="101">
        <f t="shared" si="31"/>
        <v>552.46</v>
      </c>
    </row>
    <row r="86" spans="1:75" ht="24.95" hidden="1" customHeight="1" x14ac:dyDescent="0.4">
      <c r="A86" s="213"/>
      <c r="B86" s="85" t="s">
        <v>176</v>
      </c>
      <c r="C86" s="89">
        <v>3.1</v>
      </c>
      <c r="D86" s="88"/>
      <c r="E86" s="88">
        <v>0.88800000000000001</v>
      </c>
      <c r="F86" s="88">
        <v>16</v>
      </c>
      <c r="G86" s="98">
        <f t="shared" ref="G86:G88" si="46">ROUNDUP(C86*E86*F86,2)</f>
        <v>44.05</v>
      </c>
      <c r="H86" s="81"/>
      <c r="I86" s="81" t="s">
        <v>142</v>
      </c>
      <c r="J86" s="89">
        <v>3.1080000000000001</v>
      </c>
      <c r="K86" s="88"/>
      <c r="L86" s="88">
        <v>0.88800000000000001</v>
      </c>
      <c r="M86" s="88">
        <v>24</v>
      </c>
      <c r="N86" s="88">
        <f t="shared" si="26"/>
        <v>48</v>
      </c>
      <c r="O86" s="97">
        <f t="shared" ref="O86:O88" si="47">ROUNDUP(J86*L86*M86,2)</f>
        <v>66.240000000000009</v>
      </c>
      <c r="P86" s="81"/>
      <c r="Q86" s="81" t="s">
        <v>142</v>
      </c>
      <c r="R86" s="89">
        <v>2.9079999999999999</v>
      </c>
      <c r="S86" s="88"/>
      <c r="T86" s="88">
        <v>0.88800000000000001</v>
      </c>
      <c r="U86" s="88">
        <f t="shared" si="27"/>
        <v>132.48000000000002</v>
      </c>
      <c r="V86" s="88">
        <v>24</v>
      </c>
      <c r="W86" s="88">
        <f t="shared" si="28"/>
        <v>144</v>
      </c>
      <c r="X86" s="98">
        <f t="shared" ref="X86:X88" si="48">ROUNDUP(R86*T86*V86,2)</f>
        <v>61.98</v>
      </c>
      <c r="Y86" s="81"/>
      <c r="Z86" s="81" t="s">
        <v>142</v>
      </c>
      <c r="AA86" s="89">
        <v>3.0960000000000001</v>
      </c>
      <c r="AB86" s="88"/>
      <c r="AC86" s="88">
        <v>0.88800000000000001</v>
      </c>
      <c r="AD86" s="88">
        <f t="shared" si="29"/>
        <v>371.88</v>
      </c>
      <c r="AE86" s="88">
        <v>16</v>
      </c>
      <c r="AF86" s="97">
        <f>ROUNDUP(AA86*AC86*AE86,2)</f>
        <v>43.989999999999995</v>
      </c>
      <c r="AG86" s="88"/>
      <c r="AH86" s="228"/>
      <c r="AI86" s="81" t="s">
        <v>144</v>
      </c>
      <c r="AJ86" s="88"/>
      <c r="AK86" s="88"/>
      <c r="AL86" s="88">
        <v>1.58</v>
      </c>
      <c r="AM86" s="88">
        <v>28</v>
      </c>
      <c r="AN86" s="98">
        <f>ROUNDUP(AL86*AM86,2)</f>
        <v>44.24</v>
      </c>
      <c r="AO86" s="81"/>
      <c r="AP86" s="229"/>
      <c r="AQ86" s="25" t="s">
        <v>143</v>
      </c>
      <c r="AR86" s="25"/>
      <c r="AS86" s="25"/>
      <c r="AT86" s="25">
        <v>1.58</v>
      </c>
      <c r="AU86" s="25">
        <v>24</v>
      </c>
      <c r="AV86" s="132">
        <f>ROUNDUP(AT86*AU86,2)</f>
        <v>37.92</v>
      </c>
      <c r="AW86" s="25"/>
      <c r="AX86" s="228"/>
      <c r="AY86" s="81" t="s">
        <v>134</v>
      </c>
      <c r="AZ86" s="88" t="s">
        <v>145</v>
      </c>
      <c r="BA86" s="88" t="s">
        <v>146</v>
      </c>
      <c r="BB86" s="88">
        <v>0.15</v>
      </c>
      <c r="BC86" s="88">
        <v>48</v>
      </c>
      <c r="BD86" s="98">
        <f>ROUNDUP(BB86*BC86,2)</f>
        <v>7.2</v>
      </c>
      <c r="BE86" s="88"/>
      <c r="BF86" s="228"/>
      <c r="BG86" s="5"/>
      <c r="BH86" s="39"/>
      <c r="BI86" s="39"/>
      <c r="BJ86" s="39"/>
      <c r="BK86" s="39"/>
      <c r="BL86" s="100"/>
      <c r="BM86" s="39"/>
      <c r="BN86" s="228"/>
      <c r="BO86" s="5"/>
      <c r="BP86" s="39"/>
      <c r="BQ86" s="39"/>
      <c r="BR86" s="39"/>
      <c r="BS86" s="39"/>
      <c r="BT86" s="99"/>
      <c r="BU86" s="39"/>
      <c r="BV86" s="102">
        <f t="shared" si="30"/>
        <v>324</v>
      </c>
      <c r="BW86" s="101">
        <f t="shared" si="31"/>
        <v>681.7600000000001</v>
      </c>
    </row>
    <row r="87" spans="1:75" ht="24.95" customHeight="1" x14ac:dyDescent="0.4">
      <c r="A87" s="213"/>
      <c r="B87" s="144" t="s">
        <v>214</v>
      </c>
      <c r="C87" s="89"/>
      <c r="D87" s="88"/>
      <c r="E87" s="148"/>
      <c r="F87" s="148">
        <f>SUM(F80:F86)</f>
        <v>72</v>
      </c>
      <c r="G87" s="149">
        <f>SUM(G80:G86)</f>
        <v>92.02</v>
      </c>
      <c r="H87" s="81"/>
      <c r="I87" s="81"/>
      <c r="J87" s="89"/>
      <c r="K87" s="88"/>
      <c r="L87" s="88"/>
      <c r="M87" s="148">
        <f>SUM(M80:M86)</f>
        <v>90</v>
      </c>
      <c r="N87" s="148">
        <f t="shared" si="26"/>
        <v>180</v>
      </c>
      <c r="O87" s="149">
        <f>SUM(O80:O86)</f>
        <v>114.63000000000001</v>
      </c>
      <c r="P87" s="81"/>
      <c r="Q87" s="81"/>
      <c r="R87" s="89"/>
      <c r="S87" s="88"/>
      <c r="T87" s="88"/>
      <c r="U87" s="148">
        <f t="shared" si="27"/>
        <v>229.26000000000002</v>
      </c>
      <c r="V87" s="148">
        <f>SUM(V80:V86)</f>
        <v>90</v>
      </c>
      <c r="W87" s="148">
        <f t="shared" si="28"/>
        <v>540</v>
      </c>
      <c r="X87" s="149">
        <f>SUM(X80:X86)</f>
        <v>107.47</v>
      </c>
      <c r="Y87" s="81"/>
      <c r="Z87" s="81"/>
      <c r="AA87" s="89"/>
      <c r="AB87" s="88"/>
      <c r="AC87" s="88"/>
      <c r="AD87" s="148">
        <f t="shared" si="29"/>
        <v>644.81999999999994</v>
      </c>
      <c r="AE87" s="148">
        <f>SUM(AE80:AE86)</f>
        <v>72</v>
      </c>
      <c r="AF87" s="149">
        <f>SUM(AF80:AF86)</f>
        <v>91.61999999999999</v>
      </c>
      <c r="AG87" s="88"/>
      <c r="AH87" s="228"/>
      <c r="AI87" s="81"/>
      <c r="AJ87" s="88"/>
      <c r="AK87" s="88"/>
      <c r="AL87" s="88"/>
      <c r="AM87" s="148">
        <f>SUM(AM80:AM86)</f>
        <v>132</v>
      </c>
      <c r="AN87" s="149">
        <f>SUM(AN80:AN86)</f>
        <v>167.52</v>
      </c>
      <c r="AO87" s="81"/>
      <c r="AP87" s="229"/>
      <c r="AQ87" s="25"/>
      <c r="AR87" s="25"/>
      <c r="AS87" s="25"/>
      <c r="AT87" s="25"/>
      <c r="AU87" s="150">
        <f>SUM(AU80:AU86)</f>
        <v>126</v>
      </c>
      <c r="AV87" s="151">
        <f>SUM(AV80:AV86)</f>
        <v>147.18</v>
      </c>
      <c r="AW87" s="25"/>
      <c r="AX87" s="228"/>
      <c r="AY87" s="81"/>
      <c r="AZ87" s="88"/>
      <c r="BA87" s="88"/>
      <c r="BB87" s="88"/>
      <c r="BC87" s="148">
        <f>SUM(BC80:BC86)</f>
        <v>96</v>
      </c>
      <c r="BD87" s="149">
        <f>SUM(BD80:BD86)</f>
        <v>73.42</v>
      </c>
      <c r="BE87" s="88"/>
      <c r="BF87" s="228"/>
      <c r="BG87" s="5"/>
      <c r="BH87" s="39"/>
      <c r="BI87" s="39"/>
      <c r="BJ87" s="39"/>
      <c r="BK87" s="154">
        <f>SUM(BK80:BK86)</f>
        <v>54</v>
      </c>
      <c r="BL87" s="155">
        <f>SUM(BL80:BL86)</f>
        <v>94.04</v>
      </c>
      <c r="BM87" s="39"/>
      <c r="BN87" s="228"/>
      <c r="BO87" s="5"/>
      <c r="BP87" s="39"/>
      <c r="BQ87" s="39"/>
      <c r="BR87" s="39"/>
      <c r="BS87" s="154">
        <f>SUM(BS80:BS86)</f>
        <v>18</v>
      </c>
      <c r="BT87" s="155">
        <f>SUM(BT80:BT86)</f>
        <v>25.05</v>
      </c>
      <c r="BU87" s="39"/>
      <c r="BV87" s="158">
        <f t="shared" si="30"/>
        <v>1290</v>
      </c>
      <c r="BW87" s="159">
        <f t="shared" si="31"/>
        <v>1564.9299999999998</v>
      </c>
    </row>
    <row r="88" spans="1:75" ht="24.95" customHeight="1" x14ac:dyDescent="0.4">
      <c r="A88" s="213"/>
      <c r="B88" s="85" t="s">
        <v>170</v>
      </c>
      <c r="C88" s="88">
        <v>0.02</v>
      </c>
      <c r="D88" s="88"/>
      <c r="E88" s="88">
        <v>47.1</v>
      </c>
      <c r="F88" s="88">
        <v>64</v>
      </c>
      <c r="G88" s="98">
        <f t="shared" si="46"/>
        <v>60.29</v>
      </c>
      <c r="H88" s="81"/>
      <c r="I88" s="81" t="s">
        <v>120</v>
      </c>
      <c r="J88" s="88">
        <v>0.02</v>
      </c>
      <c r="K88" s="88"/>
      <c r="L88" s="88">
        <v>47.1</v>
      </c>
      <c r="M88" s="88">
        <v>80</v>
      </c>
      <c r="N88" s="88">
        <f t="shared" si="26"/>
        <v>160</v>
      </c>
      <c r="O88" s="97">
        <f t="shared" si="47"/>
        <v>75.36</v>
      </c>
      <c r="P88" s="81"/>
      <c r="Q88" s="81" t="s">
        <v>120</v>
      </c>
      <c r="R88" s="88">
        <v>0.02</v>
      </c>
      <c r="S88" s="88"/>
      <c r="T88" s="88">
        <v>47.1</v>
      </c>
      <c r="U88" s="268">
        <f t="shared" si="27"/>
        <v>150.72</v>
      </c>
      <c r="V88" s="88">
        <v>80</v>
      </c>
      <c r="W88" s="88">
        <f t="shared" si="28"/>
        <v>480</v>
      </c>
      <c r="X88" s="98">
        <f t="shared" si="48"/>
        <v>75.36</v>
      </c>
      <c r="Y88" s="81"/>
      <c r="Z88" s="81" t="s">
        <v>120</v>
      </c>
      <c r="AA88" s="88">
        <v>0.02</v>
      </c>
      <c r="AB88" s="88"/>
      <c r="AC88" s="88">
        <v>47.1</v>
      </c>
      <c r="AD88" s="270">
        <f t="shared" si="29"/>
        <v>452.15999999999997</v>
      </c>
      <c r="AE88" s="88">
        <v>64</v>
      </c>
      <c r="AF88" s="97">
        <f>ROUNDUP(AA88*AC88*AE88,2)</f>
        <v>60.29</v>
      </c>
      <c r="AG88" s="88"/>
      <c r="AH88" s="228"/>
      <c r="AI88" s="81" t="s">
        <v>134</v>
      </c>
      <c r="AJ88" s="88" t="s">
        <v>145</v>
      </c>
      <c r="AK88" s="88" t="s">
        <v>146</v>
      </c>
      <c r="AL88" s="88">
        <v>0.15</v>
      </c>
      <c r="AM88" s="88">
        <v>112</v>
      </c>
      <c r="AN88" s="98">
        <f>ROUNDUP(AL88*AM88,2)</f>
        <v>16.8</v>
      </c>
      <c r="AO88" s="81"/>
      <c r="AP88" s="229"/>
      <c r="AQ88" s="25" t="s">
        <v>174</v>
      </c>
      <c r="AR88" s="25" t="s">
        <v>185</v>
      </c>
      <c r="AS88" s="25" t="s">
        <v>146</v>
      </c>
      <c r="AT88" s="25">
        <v>0.15</v>
      </c>
      <c r="AU88" s="25">
        <v>96</v>
      </c>
      <c r="AV88" s="132">
        <f>ROUNDUP(AT88*AU88,2)</f>
        <v>14.4</v>
      </c>
      <c r="AW88" s="25"/>
      <c r="AX88" s="228"/>
      <c r="AY88" s="5"/>
      <c r="AZ88" s="39"/>
      <c r="BA88" s="39"/>
      <c r="BB88" s="39"/>
      <c r="BC88" s="39"/>
      <c r="BD88" s="99"/>
      <c r="BE88" s="39"/>
      <c r="BF88" s="228"/>
      <c r="BG88" s="81" t="s">
        <v>120</v>
      </c>
      <c r="BH88" s="88">
        <v>0.02</v>
      </c>
      <c r="BI88" s="88"/>
      <c r="BJ88" s="88">
        <v>47.1</v>
      </c>
      <c r="BK88" s="88">
        <v>80</v>
      </c>
      <c r="BL88" s="97">
        <f>ROUNDUP(BH88*BJ88*BK88,2)</f>
        <v>75.36</v>
      </c>
      <c r="BM88" s="88"/>
      <c r="BN88" s="228"/>
      <c r="BO88" s="81" t="s">
        <v>120</v>
      </c>
      <c r="BP88" s="88">
        <v>0.02</v>
      </c>
      <c r="BQ88" s="88"/>
      <c r="BR88" s="88">
        <v>47.1</v>
      </c>
      <c r="BS88" s="88">
        <v>24</v>
      </c>
      <c r="BT88" s="98">
        <f>ROUNDUP(BP88*BR88*BS88,2)</f>
        <v>22.610000000000003</v>
      </c>
      <c r="BU88" s="88"/>
      <c r="BV88" s="102">
        <f t="shared" si="30"/>
        <v>1080</v>
      </c>
      <c r="BW88" s="101">
        <f t="shared" si="31"/>
        <v>852.62999999999988</v>
      </c>
    </row>
    <row r="89" spans="1:75" ht="24.95" customHeight="1" x14ac:dyDescent="0.4">
      <c r="A89" s="213"/>
      <c r="B89" s="85" t="s">
        <v>143</v>
      </c>
      <c r="C89" s="88"/>
      <c r="D89" s="88"/>
      <c r="E89" s="88">
        <v>1.58</v>
      </c>
      <c r="F89" s="88">
        <v>32</v>
      </c>
      <c r="G89" s="98">
        <f>ROUNDUP(E89*F89,2)</f>
        <v>50.56</v>
      </c>
      <c r="H89" s="81"/>
      <c r="I89" s="81" t="s">
        <v>144</v>
      </c>
      <c r="J89" s="88"/>
      <c r="K89" s="88"/>
      <c r="L89" s="88">
        <v>1.58</v>
      </c>
      <c r="M89" s="88">
        <v>40</v>
      </c>
      <c r="N89" s="88">
        <f t="shared" si="26"/>
        <v>80</v>
      </c>
      <c r="O89" s="97">
        <f>ROUNDUP(L89*M89,2)</f>
        <v>63.2</v>
      </c>
      <c r="P89" s="81"/>
      <c r="Q89" s="81" t="s">
        <v>144</v>
      </c>
      <c r="R89" s="88"/>
      <c r="S89" s="88"/>
      <c r="T89" s="88">
        <v>1.58</v>
      </c>
      <c r="U89" s="268">
        <f t="shared" si="27"/>
        <v>126.4</v>
      </c>
      <c r="V89" s="88">
        <v>40</v>
      </c>
      <c r="W89" s="88">
        <f t="shared" si="28"/>
        <v>240</v>
      </c>
      <c r="X89" s="98">
        <f>ROUNDUP(T89*V89,2)</f>
        <v>63.2</v>
      </c>
      <c r="Y89" s="81"/>
      <c r="Z89" s="81" t="s">
        <v>144</v>
      </c>
      <c r="AA89" s="88"/>
      <c r="AB89" s="88"/>
      <c r="AC89" s="88">
        <v>1.58</v>
      </c>
      <c r="AD89" s="270">
        <f t="shared" si="29"/>
        <v>379.20000000000005</v>
      </c>
      <c r="AE89" s="88">
        <v>32</v>
      </c>
      <c r="AF89" s="97">
        <f>ROUNDUP(AC89*AE89,2)</f>
        <v>50.56</v>
      </c>
      <c r="AG89" s="88"/>
      <c r="AH89" s="228"/>
      <c r="AI89" s="25"/>
      <c r="AJ89" s="40"/>
      <c r="AK89" s="40"/>
      <c r="AL89" s="40"/>
      <c r="AM89" s="40"/>
      <c r="AN89" s="129"/>
      <c r="AO89" s="25"/>
      <c r="AP89" s="229"/>
      <c r="AQ89" s="25"/>
      <c r="AR89" s="25"/>
      <c r="AS89" s="25"/>
      <c r="AT89" s="25"/>
      <c r="AU89" s="25"/>
      <c r="AV89" s="132"/>
      <c r="AW89" s="25"/>
      <c r="AX89" s="228"/>
      <c r="AY89" s="5"/>
      <c r="AZ89" s="39"/>
      <c r="BA89" s="39"/>
      <c r="BB89" s="39"/>
      <c r="BC89" s="39"/>
      <c r="BD89" s="99"/>
      <c r="BE89" s="39"/>
      <c r="BF89" s="228"/>
      <c r="BG89" s="81" t="s">
        <v>144</v>
      </c>
      <c r="BH89" s="88"/>
      <c r="BI89" s="88"/>
      <c r="BJ89" s="88">
        <v>1.58</v>
      </c>
      <c r="BK89" s="88">
        <v>40</v>
      </c>
      <c r="BL89" s="97">
        <f>ROUNDUP(BJ89*BK89,2)</f>
        <v>63.2</v>
      </c>
      <c r="BM89" s="88"/>
      <c r="BN89" s="228"/>
      <c r="BO89" s="81" t="s">
        <v>144</v>
      </c>
      <c r="BP89" s="88"/>
      <c r="BQ89" s="88"/>
      <c r="BR89" s="88">
        <v>1.58</v>
      </c>
      <c r="BS89" s="88">
        <v>12</v>
      </c>
      <c r="BT89" s="98">
        <f>ROUNDUP(BR89*BS89,2)</f>
        <v>18.96</v>
      </c>
      <c r="BU89" s="88"/>
      <c r="BV89" s="102">
        <f t="shared" si="30"/>
        <v>436</v>
      </c>
      <c r="BW89" s="101">
        <f t="shared" si="31"/>
        <v>688.88000000000011</v>
      </c>
    </row>
    <row r="90" spans="1:75" ht="24.95" customHeight="1" x14ac:dyDescent="0.4">
      <c r="A90" s="214"/>
      <c r="B90" s="85" t="s">
        <v>174</v>
      </c>
      <c r="C90" s="88" t="s">
        <v>145</v>
      </c>
      <c r="D90" s="88" t="s">
        <v>146</v>
      </c>
      <c r="E90" s="88">
        <v>0.15</v>
      </c>
      <c r="F90" s="88">
        <v>128</v>
      </c>
      <c r="G90" s="98">
        <f>ROUNDUP(E90*F90,2)</f>
        <v>19.2</v>
      </c>
      <c r="H90" s="81"/>
      <c r="I90" s="81" t="s">
        <v>134</v>
      </c>
      <c r="J90" s="88" t="s">
        <v>145</v>
      </c>
      <c r="K90" s="88" t="s">
        <v>146</v>
      </c>
      <c r="L90" s="88">
        <v>0.15</v>
      </c>
      <c r="M90" s="88">
        <v>160</v>
      </c>
      <c r="N90" s="88">
        <f t="shared" si="26"/>
        <v>320</v>
      </c>
      <c r="O90" s="97">
        <f>ROUNDUP(L90*M90,2)</f>
        <v>24</v>
      </c>
      <c r="P90" s="81"/>
      <c r="Q90" s="81" t="s">
        <v>134</v>
      </c>
      <c r="R90" s="88" t="s">
        <v>145</v>
      </c>
      <c r="S90" s="88" t="s">
        <v>146</v>
      </c>
      <c r="T90" s="88">
        <v>0.15</v>
      </c>
      <c r="U90" s="268">
        <f t="shared" si="27"/>
        <v>48</v>
      </c>
      <c r="V90" s="88">
        <v>160</v>
      </c>
      <c r="W90" s="88">
        <f t="shared" si="28"/>
        <v>960</v>
      </c>
      <c r="X90" s="98">
        <f>ROUNDUP(T90*V90,2)</f>
        <v>24</v>
      </c>
      <c r="Y90" s="81"/>
      <c r="Z90" s="81" t="s">
        <v>134</v>
      </c>
      <c r="AA90" s="88" t="s">
        <v>145</v>
      </c>
      <c r="AB90" s="88" t="s">
        <v>146</v>
      </c>
      <c r="AC90" s="88">
        <v>0.15</v>
      </c>
      <c r="AD90" s="270">
        <f t="shared" si="29"/>
        <v>144</v>
      </c>
      <c r="AE90" s="88">
        <v>128</v>
      </c>
      <c r="AF90" s="97">
        <f>ROUNDUP(AC90*AE90,2)</f>
        <v>19.2</v>
      </c>
      <c r="AG90" s="88"/>
      <c r="AH90" s="228"/>
      <c r="AI90" s="25"/>
      <c r="AJ90" s="40"/>
      <c r="AK90" s="40"/>
      <c r="AL90" s="40"/>
      <c r="AM90" s="40"/>
      <c r="AN90" s="129"/>
      <c r="AO90" s="25"/>
      <c r="AP90" s="229"/>
      <c r="AQ90" s="25"/>
      <c r="AR90" s="25"/>
      <c r="AS90" s="25"/>
      <c r="AT90" s="25"/>
      <c r="AU90" s="25"/>
      <c r="AV90" s="132"/>
      <c r="AW90" s="25"/>
      <c r="AX90" s="228"/>
      <c r="AY90" s="5"/>
      <c r="AZ90" s="39"/>
      <c r="BA90" s="39"/>
      <c r="BB90" s="39"/>
      <c r="BC90" s="39"/>
      <c r="BD90" s="99"/>
      <c r="BE90" s="39"/>
      <c r="BF90" s="228"/>
      <c r="BG90" s="81" t="s">
        <v>134</v>
      </c>
      <c r="BH90" s="88" t="s">
        <v>145</v>
      </c>
      <c r="BI90" s="88" t="s">
        <v>146</v>
      </c>
      <c r="BJ90" s="88">
        <v>0.15</v>
      </c>
      <c r="BK90" s="88">
        <v>160</v>
      </c>
      <c r="BL90" s="97">
        <f>ROUNDUP(BJ90*BK90,2)</f>
        <v>24</v>
      </c>
      <c r="BM90" s="88"/>
      <c r="BN90" s="228"/>
      <c r="BO90" s="81" t="s">
        <v>134</v>
      </c>
      <c r="BP90" s="88" t="s">
        <v>145</v>
      </c>
      <c r="BQ90" s="88" t="s">
        <v>146</v>
      </c>
      <c r="BR90" s="88">
        <v>0.15</v>
      </c>
      <c r="BS90" s="88">
        <v>48</v>
      </c>
      <c r="BT90" s="98">
        <f>ROUNDUP(BR90*BS90,2)</f>
        <v>7.2</v>
      </c>
      <c r="BU90" s="88"/>
      <c r="BV90" s="102">
        <f t="shared" si="30"/>
        <v>1744</v>
      </c>
      <c r="BW90" s="101">
        <f t="shared" si="31"/>
        <v>261.59999999999997</v>
      </c>
    </row>
    <row r="91" spans="1:75" ht="24.95" customHeight="1" x14ac:dyDescent="0.4">
      <c r="A91" s="212" t="s">
        <v>147</v>
      </c>
      <c r="B91" s="85" t="s">
        <v>148</v>
      </c>
      <c r="C91" s="88"/>
      <c r="D91" s="88"/>
      <c r="E91" s="88">
        <v>28</v>
      </c>
      <c r="F91" s="88">
        <v>1</v>
      </c>
      <c r="G91" s="98">
        <f>ROUNDUP(E91*F91,2)</f>
        <v>28</v>
      </c>
      <c r="H91" s="82"/>
      <c r="I91" s="81" t="s">
        <v>149</v>
      </c>
      <c r="J91" s="88"/>
      <c r="K91" s="88"/>
      <c r="L91" s="88">
        <v>28</v>
      </c>
      <c r="M91" s="88">
        <v>1</v>
      </c>
      <c r="N91" s="88">
        <f t="shared" si="26"/>
        <v>2</v>
      </c>
      <c r="O91" s="97">
        <f>ROUNDUP(L91*M91,2)</f>
        <v>28</v>
      </c>
      <c r="P91" s="82"/>
      <c r="Q91" s="81" t="s">
        <v>149</v>
      </c>
      <c r="R91" s="88"/>
      <c r="S91" s="88"/>
      <c r="T91" s="88">
        <v>28</v>
      </c>
      <c r="U91" s="268">
        <f t="shared" si="27"/>
        <v>56</v>
      </c>
      <c r="V91" s="88">
        <v>1</v>
      </c>
      <c r="W91" s="88">
        <f t="shared" si="28"/>
        <v>6</v>
      </c>
      <c r="X91" s="98">
        <f>ROUNDUP(T91*V91,2)</f>
        <v>28</v>
      </c>
      <c r="Y91" s="82"/>
      <c r="Z91" s="81" t="s">
        <v>149</v>
      </c>
      <c r="AA91" s="88"/>
      <c r="AB91" s="88"/>
      <c r="AC91" s="88">
        <v>28</v>
      </c>
      <c r="AD91" s="270">
        <f t="shared" si="29"/>
        <v>168</v>
      </c>
      <c r="AE91" s="88">
        <v>1</v>
      </c>
      <c r="AF91" s="97">
        <f>ROUNDUP(AC91*AE91,2)</f>
        <v>28</v>
      </c>
      <c r="AG91" s="92"/>
      <c r="AH91" s="228"/>
      <c r="AI91" s="25"/>
      <c r="AJ91" s="40"/>
      <c r="AK91" s="40"/>
      <c r="AL91" s="40"/>
      <c r="AM91" s="40"/>
      <c r="AN91" s="129"/>
      <c r="AO91" s="25"/>
      <c r="AP91" s="229" t="s">
        <v>147</v>
      </c>
      <c r="AQ91" s="25" t="s">
        <v>148</v>
      </c>
      <c r="AR91" s="25"/>
      <c r="AS91" s="25"/>
      <c r="AT91" s="25">
        <v>28</v>
      </c>
      <c r="AU91" s="25">
        <v>1</v>
      </c>
      <c r="AV91" s="132">
        <f>ROUNDUP(AT91*AU91,2)</f>
        <v>28</v>
      </c>
      <c r="AW91" s="25"/>
      <c r="AX91" s="178"/>
      <c r="AY91" s="5"/>
      <c r="AZ91" s="39"/>
      <c r="BA91" s="39"/>
      <c r="BB91" s="39"/>
      <c r="BC91" s="39"/>
      <c r="BD91" s="99"/>
      <c r="BE91" s="39"/>
      <c r="BF91" s="178"/>
      <c r="BG91" s="5"/>
      <c r="BH91" s="39"/>
      <c r="BI91" s="39"/>
      <c r="BJ91" s="39"/>
      <c r="BK91" s="39"/>
      <c r="BL91" s="100"/>
      <c r="BM91" s="39"/>
      <c r="BN91" s="178"/>
      <c r="BO91" s="5"/>
      <c r="BP91" s="39"/>
      <c r="BQ91" s="39"/>
      <c r="BR91" s="39"/>
      <c r="BS91" s="39"/>
      <c r="BT91" s="99"/>
      <c r="BU91" s="39"/>
      <c r="BV91" s="102">
        <f t="shared" si="30"/>
        <v>11</v>
      </c>
      <c r="BW91" s="101">
        <f t="shared" si="31"/>
        <v>308</v>
      </c>
    </row>
    <row r="92" spans="1:75" ht="24.95" customHeight="1" x14ac:dyDescent="0.4">
      <c r="A92" s="213"/>
      <c r="B92" s="85" t="s">
        <v>177</v>
      </c>
      <c r="C92" s="88">
        <v>2.1349999999999998</v>
      </c>
      <c r="D92" s="88"/>
      <c r="E92" s="88">
        <v>4.76</v>
      </c>
      <c r="F92" s="88">
        <v>4</v>
      </c>
      <c r="G92" s="98">
        <f t="shared" ref="G92:G93" si="49">ROUNDUP(C92*E92*F92,1)</f>
        <v>40.700000000000003</v>
      </c>
      <c r="H92" s="82"/>
      <c r="I92" s="81" t="s">
        <v>150</v>
      </c>
      <c r="J92" s="88">
        <v>2.15</v>
      </c>
      <c r="K92" s="88"/>
      <c r="L92" s="88">
        <v>4.76</v>
      </c>
      <c r="M92" s="88">
        <v>4</v>
      </c>
      <c r="N92" s="88">
        <f t="shared" si="26"/>
        <v>8</v>
      </c>
      <c r="O92" s="97">
        <f t="shared" ref="O92:O93" si="50">ROUNDUP(J92*L92*M92,1)</f>
        <v>41</v>
      </c>
      <c r="P92" s="82"/>
      <c r="Q92" s="81" t="s">
        <v>150</v>
      </c>
      <c r="R92" s="88">
        <v>2.13</v>
      </c>
      <c r="S92" s="88"/>
      <c r="T92" s="88">
        <v>4.76</v>
      </c>
      <c r="U92" s="268">
        <f t="shared" si="27"/>
        <v>82</v>
      </c>
      <c r="V92" s="88">
        <v>4</v>
      </c>
      <c r="W92" s="88">
        <f t="shared" si="28"/>
        <v>24</v>
      </c>
      <c r="X92" s="98">
        <f t="shared" ref="X92:X93" si="51">ROUNDUP(R92*T92*V92,1)</f>
        <v>40.6</v>
      </c>
      <c r="Y92" s="82"/>
      <c r="Z92" s="81" t="s">
        <v>150</v>
      </c>
      <c r="AA92" s="88">
        <v>2.1349999999999998</v>
      </c>
      <c r="AB92" s="88"/>
      <c r="AC92" s="88">
        <v>4.76</v>
      </c>
      <c r="AD92" s="270">
        <f t="shared" si="29"/>
        <v>243.60000000000002</v>
      </c>
      <c r="AE92" s="88">
        <v>4</v>
      </c>
      <c r="AF92" s="97">
        <f>ROUNDUP(AA92*AC92*AE92,1)</f>
        <v>40.700000000000003</v>
      </c>
      <c r="AG92" s="92"/>
      <c r="AH92" s="228"/>
      <c r="AI92" s="25"/>
      <c r="AJ92" s="40"/>
      <c r="AK92" s="40"/>
      <c r="AL92" s="40"/>
      <c r="AM92" s="40"/>
      <c r="AN92" s="129"/>
      <c r="AO92" s="25"/>
      <c r="AP92" s="229"/>
      <c r="AQ92" s="25" t="s">
        <v>177</v>
      </c>
      <c r="AR92" s="25">
        <v>2.0699999999999998</v>
      </c>
      <c r="AS92" s="25"/>
      <c r="AT92" s="25">
        <v>4.76</v>
      </c>
      <c r="AU92" s="25">
        <v>4</v>
      </c>
      <c r="AV92" s="132">
        <f t="shared" ref="AV92:AV93" si="52">ROUNDUP(AR92*AT92*AU92,1)</f>
        <v>39.5</v>
      </c>
      <c r="AW92" s="25"/>
      <c r="AX92" s="178"/>
      <c r="AY92" s="5"/>
      <c r="AZ92" s="39"/>
      <c r="BA92" s="39"/>
      <c r="BB92" s="39"/>
      <c r="BC92" s="39"/>
      <c r="BD92" s="99"/>
      <c r="BE92" s="39"/>
      <c r="BF92" s="178"/>
      <c r="BG92" s="5"/>
      <c r="BH92" s="39"/>
      <c r="BI92" s="39"/>
      <c r="BJ92" s="39"/>
      <c r="BK92" s="39"/>
      <c r="BL92" s="100"/>
      <c r="BM92" s="39"/>
      <c r="BN92" s="178"/>
      <c r="BO92" s="5"/>
      <c r="BP92" s="39"/>
      <c r="BQ92" s="39"/>
      <c r="BR92" s="39"/>
      <c r="BS92" s="39"/>
      <c r="BT92" s="99"/>
      <c r="BU92" s="39"/>
      <c r="BV92" s="102">
        <f t="shared" si="30"/>
        <v>44</v>
      </c>
      <c r="BW92" s="101">
        <f t="shared" si="31"/>
        <v>446.5</v>
      </c>
    </row>
    <row r="93" spans="1:75" ht="24.95" customHeight="1" x14ac:dyDescent="0.4">
      <c r="A93" s="213"/>
      <c r="B93" s="85" t="s">
        <v>178</v>
      </c>
      <c r="C93" s="88">
        <v>1.1080000000000001</v>
      </c>
      <c r="D93" s="88"/>
      <c r="E93" s="88">
        <v>5</v>
      </c>
      <c r="F93" s="88">
        <v>4</v>
      </c>
      <c r="G93" s="98">
        <f t="shared" si="49"/>
        <v>22.200000000000003</v>
      </c>
      <c r="H93" s="82"/>
      <c r="I93" s="81" t="s">
        <v>151</v>
      </c>
      <c r="J93" s="88">
        <v>1.1080000000000001</v>
      </c>
      <c r="K93" s="88"/>
      <c r="L93" s="88">
        <v>5</v>
      </c>
      <c r="M93" s="88">
        <v>4</v>
      </c>
      <c r="N93" s="88">
        <f t="shared" si="26"/>
        <v>8</v>
      </c>
      <c r="O93" s="97">
        <f t="shared" si="50"/>
        <v>22.200000000000003</v>
      </c>
      <c r="P93" s="82"/>
      <c r="Q93" s="81" t="s">
        <v>151</v>
      </c>
      <c r="R93" s="88">
        <v>1.1080000000000001</v>
      </c>
      <c r="S93" s="88"/>
      <c r="T93" s="88">
        <v>5</v>
      </c>
      <c r="U93" s="268">
        <f t="shared" si="27"/>
        <v>44.400000000000006</v>
      </c>
      <c r="V93" s="88">
        <v>4</v>
      </c>
      <c r="W93" s="88">
        <f t="shared" si="28"/>
        <v>24</v>
      </c>
      <c r="X93" s="98">
        <f t="shared" si="51"/>
        <v>22.200000000000003</v>
      </c>
      <c r="Y93" s="82"/>
      <c r="Z93" s="81" t="s">
        <v>151</v>
      </c>
      <c r="AA93" s="88">
        <v>1.1080000000000001</v>
      </c>
      <c r="AB93" s="88"/>
      <c r="AC93" s="88">
        <v>5</v>
      </c>
      <c r="AD93" s="270">
        <f t="shared" si="29"/>
        <v>133.20000000000002</v>
      </c>
      <c r="AE93" s="88">
        <v>4</v>
      </c>
      <c r="AF93" s="97">
        <f>ROUNDUP(AA93*AC93*AE93,1)</f>
        <v>22.200000000000003</v>
      </c>
      <c r="AG93" s="92"/>
      <c r="AH93" s="228"/>
      <c r="AI93" s="25"/>
      <c r="AJ93" s="40"/>
      <c r="AK93" s="40"/>
      <c r="AL93" s="40"/>
      <c r="AM93" s="40"/>
      <c r="AN93" s="129"/>
      <c r="AO93" s="25"/>
      <c r="AP93" s="229"/>
      <c r="AQ93" s="25" t="s">
        <v>178</v>
      </c>
      <c r="AR93" s="25">
        <v>1.1080000000000001</v>
      </c>
      <c r="AS93" s="25"/>
      <c r="AT93" s="25">
        <v>5</v>
      </c>
      <c r="AU93" s="25">
        <v>4</v>
      </c>
      <c r="AV93" s="132">
        <f t="shared" si="52"/>
        <v>22.200000000000003</v>
      </c>
      <c r="AW93" s="25"/>
      <c r="AX93" s="178"/>
      <c r="AY93" s="5"/>
      <c r="AZ93" s="39"/>
      <c r="BA93" s="39"/>
      <c r="BB93" s="39"/>
      <c r="BC93" s="39"/>
      <c r="BD93" s="99"/>
      <c r="BE93" s="39"/>
      <c r="BF93" s="178"/>
      <c r="BG93" s="5"/>
      <c r="BH93" s="39"/>
      <c r="BI93" s="39"/>
      <c r="BJ93" s="39"/>
      <c r="BK93" s="39"/>
      <c r="BL93" s="100"/>
      <c r="BM93" s="39"/>
      <c r="BN93" s="178"/>
      <c r="BO93" s="5"/>
      <c r="BP93" s="39"/>
      <c r="BQ93" s="39"/>
      <c r="BR93" s="39"/>
      <c r="BS93" s="39"/>
      <c r="BT93" s="99"/>
      <c r="BU93" s="39"/>
      <c r="BV93" s="102">
        <f t="shared" si="30"/>
        <v>44</v>
      </c>
      <c r="BW93" s="101">
        <f t="shared" si="31"/>
        <v>244.2</v>
      </c>
    </row>
    <row r="94" spans="1:75" ht="24.95" customHeight="1" x14ac:dyDescent="0.4">
      <c r="A94" s="213"/>
      <c r="B94" s="85" t="s">
        <v>170</v>
      </c>
      <c r="C94" s="88">
        <v>0.01</v>
      </c>
      <c r="D94" s="88"/>
      <c r="E94" s="88">
        <v>47.1</v>
      </c>
      <c r="F94" s="88">
        <v>8</v>
      </c>
      <c r="G94" s="98">
        <f>ROUNDUP(C94*E94*F94,2)</f>
        <v>3.7699999999999996</v>
      </c>
      <c r="H94" s="81"/>
      <c r="I94" s="81" t="s">
        <v>120</v>
      </c>
      <c r="J94" s="88">
        <v>0.01</v>
      </c>
      <c r="K94" s="88"/>
      <c r="L94" s="88">
        <v>47.1</v>
      </c>
      <c r="M94" s="88">
        <v>8</v>
      </c>
      <c r="N94" s="88">
        <f t="shared" si="26"/>
        <v>16</v>
      </c>
      <c r="O94" s="97">
        <f>ROUNDUP(J94*L94*M94,2)</f>
        <v>3.7699999999999996</v>
      </c>
      <c r="P94" s="81"/>
      <c r="Q94" s="81" t="s">
        <v>120</v>
      </c>
      <c r="R94" s="88">
        <v>0.01</v>
      </c>
      <c r="S94" s="88"/>
      <c r="T94" s="88">
        <v>47.1</v>
      </c>
      <c r="U94" s="268">
        <f t="shared" si="27"/>
        <v>7.5399999999999991</v>
      </c>
      <c r="V94" s="88">
        <v>8</v>
      </c>
      <c r="W94" s="88">
        <f t="shared" si="28"/>
        <v>48</v>
      </c>
      <c r="X94" s="98">
        <f>ROUNDUP(R94*T94*V94,2)</f>
        <v>3.7699999999999996</v>
      </c>
      <c r="Y94" s="81"/>
      <c r="Z94" s="81" t="s">
        <v>120</v>
      </c>
      <c r="AA94" s="88">
        <v>0.01</v>
      </c>
      <c r="AB94" s="88"/>
      <c r="AC94" s="88">
        <v>47.1</v>
      </c>
      <c r="AD94" s="270">
        <f t="shared" si="29"/>
        <v>22.619999999999997</v>
      </c>
      <c r="AE94" s="88">
        <v>8</v>
      </c>
      <c r="AF94" s="97">
        <f>ROUNDUP(AA94*AC94*AE94,2)</f>
        <v>3.7699999999999996</v>
      </c>
      <c r="AG94" s="88"/>
      <c r="AH94" s="228"/>
      <c r="AI94" s="25"/>
      <c r="AJ94" s="40"/>
      <c r="AK94" s="40"/>
      <c r="AL94" s="40"/>
      <c r="AM94" s="40"/>
      <c r="AN94" s="129"/>
      <c r="AO94" s="25"/>
      <c r="AP94" s="229"/>
      <c r="AQ94" s="25" t="s">
        <v>170</v>
      </c>
      <c r="AR94" s="25">
        <v>0.01</v>
      </c>
      <c r="AS94" s="25"/>
      <c r="AT94" s="25">
        <v>47.1</v>
      </c>
      <c r="AU94" s="25">
        <v>8</v>
      </c>
      <c r="AV94" s="132">
        <f>ROUNDUP(AR94*AT94*AU94,2)</f>
        <v>3.7699999999999996</v>
      </c>
      <c r="AW94" s="25"/>
      <c r="AX94" s="178"/>
      <c r="AY94" s="81"/>
      <c r="AZ94" s="88"/>
      <c r="BA94" s="88"/>
      <c r="BB94" s="88"/>
      <c r="BC94" s="88"/>
      <c r="BD94" s="98"/>
      <c r="BE94" s="88"/>
      <c r="BF94" s="178"/>
      <c r="BG94" s="5"/>
      <c r="BH94" s="39"/>
      <c r="BI94" s="39"/>
      <c r="BJ94" s="39"/>
      <c r="BK94" s="39"/>
      <c r="BL94" s="100"/>
      <c r="BM94" s="39"/>
      <c r="BN94" s="178"/>
      <c r="BO94" s="5"/>
      <c r="BP94" s="39"/>
      <c r="BQ94" s="39"/>
      <c r="BR94" s="39"/>
      <c r="BS94" s="39"/>
      <c r="BT94" s="99"/>
      <c r="BU94" s="39"/>
      <c r="BV94" s="102">
        <f t="shared" si="30"/>
        <v>88</v>
      </c>
      <c r="BW94" s="101">
        <f t="shared" si="31"/>
        <v>41.469999999999985</v>
      </c>
    </row>
    <row r="95" spans="1:75" ht="24.95" customHeight="1" x14ac:dyDescent="0.4">
      <c r="A95" s="214"/>
      <c r="B95" s="85" t="s">
        <v>179</v>
      </c>
      <c r="C95" s="88">
        <v>0.76100000000000001</v>
      </c>
      <c r="D95" s="88"/>
      <c r="E95" s="88">
        <v>1.77</v>
      </c>
      <c r="F95" s="88">
        <v>6</v>
      </c>
      <c r="G95" s="98">
        <f>ROUNDUP(C95*E95*F95,2)</f>
        <v>8.09</v>
      </c>
      <c r="H95" s="82"/>
      <c r="I95" s="81" t="s">
        <v>152</v>
      </c>
      <c r="J95" s="88">
        <v>0.76100000000000001</v>
      </c>
      <c r="K95" s="88"/>
      <c r="L95" s="88">
        <v>1.77</v>
      </c>
      <c r="M95" s="88">
        <v>6</v>
      </c>
      <c r="N95" s="88">
        <f t="shared" si="26"/>
        <v>12</v>
      </c>
      <c r="O95" s="97">
        <f>ROUNDUP(J95*L95*M95,2)</f>
        <v>8.09</v>
      </c>
      <c r="P95" s="82"/>
      <c r="Q95" s="81" t="s">
        <v>152</v>
      </c>
      <c r="R95" s="88">
        <v>0.76100000000000001</v>
      </c>
      <c r="S95" s="88"/>
      <c r="T95" s="88">
        <v>1.77</v>
      </c>
      <c r="U95" s="268">
        <f t="shared" si="27"/>
        <v>16.18</v>
      </c>
      <c r="V95" s="88">
        <v>6</v>
      </c>
      <c r="W95" s="88">
        <f t="shared" si="28"/>
        <v>36</v>
      </c>
      <c r="X95" s="98">
        <f>ROUNDUP(R95*T95*V95,2)</f>
        <v>8.09</v>
      </c>
      <c r="Y95" s="82"/>
      <c r="Z95" s="81" t="s">
        <v>152</v>
      </c>
      <c r="AA95" s="88">
        <v>0.76100000000000001</v>
      </c>
      <c r="AB95" s="88"/>
      <c r="AC95" s="88">
        <v>1.77</v>
      </c>
      <c r="AD95" s="270">
        <f t="shared" si="29"/>
        <v>48.54</v>
      </c>
      <c r="AE95" s="88">
        <v>6</v>
      </c>
      <c r="AF95" s="97">
        <f>ROUNDUP(AA95*AC95*AE95,2)</f>
        <v>8.09</v>
      </c>
      <c r="AG95" s="92"/>
      <c r="AH95" s="228"/>
      <c r="AI95" s="25"/>
      <c r="AJ95" s="40"/>
      <c r="AK95" s="40"/>
      <c r="AL95" s="40"/>
      <c r="AM95" s="40"/>
      <c r="AN95" s="129"/>
      <c r="AO95" s="25"/>
      <c r="AP95" s="229"/>
      <c r="AQ95" s="25" t="s">
        <v>179</v>
      </c>
      <c r="AR95" s="25">
        <v>0.76100000000000001</v>
      </c>
      <c r="AS95" s="25"/>
      <c r="AT95" s="25">
        <v>1.77</v>
      </c>
      <c r="AU95" s="25">
        <v>6</v>
      </c>
      <c r="AV95" s="131">
        <f>ROUNDUP(AR95*AT95*AU95,2)</f>
        <v>8.09</v>
      </c>
      <c r="AW95" s="25"/>
      <c r="AX95" s="178"/>
      <c r="AY95" s="81"/>
      <c r="AZ95" s="88"/>
      <c r="BA95" s="88"/>
      <c r="BB95" s="88"/>
      <c r="BC95" s="88"/>
      <c r="BD95" s="98"/>
      <c r="BE95" s="88"/>
      <c r="BF95" s="178"/>
      <c r="BG95" s="5"/>
      <c r="BH95" s="39"/>
      <c r="BI95" s="39"/>
      <c r="BJ95" s="39"/>
      <c r="BK95" s="39"/>
      <c r="BL95" s="100"/>
      <c r="BM95" s="39"/>
      <c r="BN95" s="178"/>
      <c r="BO95" s="5"/>
      <c r="BP95" s="39"/>
      <c r="BQ95" s="39"/>
      <c r="BR95" s="39"/>
      <c r="BS95" s="39"/>
      <c r="BT95" s="99"/>
      <c r="BU95" s="39"/>
      <c r="BV95" s="102">
        <f t="shared" si="30"/>
        <v>66</v>
      </c>
      <c r="BW95" s="101">
        <f t="shared" si="31"/>
        <v>88.990000000000009</v>
      </c>
    </row>
    <row r="96" spans="1:75" ht="24.95" customHeight="1" x14ac:dyDescent="0.4">
      <c r="A96" s="26" t="s">
        <v>148</v>
      </c>
      <c r="B96" s="85" t="s">
        <v>171</v>
      </c>
      <c r="C96" s="88" t="s">
        <v>125</v>
      </c>
      <c r="D96" s="88" t="s">
        <v>127</v>
      </c>
      <c r="E96" s="88">
        <v>6.2E-2</v>
      </c>
      <c r="F96" s="88">
        <v>8</v>
      </c>
      <c r="G96" s="98">
        <f>ROUNDUP(E96*F96,1)</f>
        <v>0.5</v>
      </c>
      <c r="H96" s="82"/>
      <c r="I96" s="81" t="s">
        <v>124</v>
      </c>
      <c r="J96" s="88" t="s">
        <v>125</v>
      </c>
      <c r="K96" s="88" t="s">
        <v>127</v>
      </c>
      <c r="L96" s="88">
        <v>6.2E-2</v>
      </c>
      <c r="M96" s="88">
        <v>8</v>
      </c>
      <c r="N96" s="88">
        <f t="shared" si="26"/>
        <v>16</v>
      </c>
      <c r="O96" s="97">
        <f>ROUNDUP(L96*M96,1)</f>
        <v>0.5</v>
      </c>
      <c r="P96" s="82"/>
      <c r="Q96" s="81" t="s">
        <v>124</v>
      </c>
      <c r="R96" s="88" t="s">
        <v>125</v>
      </c>
      <c r="S96" s="88" t="s">
        <v>127</v>
      </c>
      <c r="T96" s="88">
        <v>6.2E-2</v>
      </c>
      <c r="U96" s="268">
        <f>O96*2</f>
        <v>1</v>
      </c>
      <c r="V96" s="88">
        <v>8</v>
      </c>
      <c r="W96" s="88">
        <f t="shared" si="28"/>
        <v>48</v>
      </c>
      <c r="X96" s="98">
        <f>ROUNDUP(T96*V96,1)</f>
        <v>0.5</v>
      </c>
      <c r="Y96" s="82"/>
      <c r="Z96" s="81" t="s">
        <v>124</v>
      </c>
      <c r="AA96" s="88" t="s">
        <v>125</v>
      </c>
      <c r="AB96" s="88" t="s">
        <v>127</v>
      </c>
      <c r="AC96" s="88">
        <v>6.2E-2</v>
      </c>
      <c r="AD96" s="270">
        <f t="shared" si="29"/>
        <v>3</v>
      </c>
      <c r="AE96" s="88">
        <v>8</v>
      </c>
      <c r="AF96" s="97">
        <f>ROUNDUP(AC96*AE96,1)</f>
        <v>0.5</v>
      </c>
      <c r="AG96" s="92"/>
      <c r="AH96" s="228"/>
      <c r="AI96" s="25"/>
      <c r="AJ96" s="40"/>
      <c r="AK96" s="40"/>
      <c r="AL96" s="40"/>
      <c r="AM96" s="40"/>
      <c r="AN96" s="129"/>
      <c r="AO96" s="25"/>
      <c r="AP96" s="26" t="s">
        <v>148</v>
      </c>
      <c r="AQ96" s="25" t="s">
        <v>171</v>
      </c>
      <c r="AR96" s="25" t="s">
        <v>183</v>
      </c>
      <c r="AS96" s="25" t="s">
        <v>126</v>
      </c>
      <c r="AT96" s="25">
        <v>6.2E-2</v>
      </c>
      <c r="AU96" s="25">
        <v>8</v>
      </c>
      <c r="AV96" s="131">
        <f>ROUNDUP(AT96*AU96,1)</f>
        <v>0.5</v>
      </c>
      <c r="AW96" s="25"/>
      <c r="AX96" s="86"/>
      <c r="AY96" s="81"/>
      <c r="AZ96" s="88"/>
      <c r="BA96" s="88"/>
      <c r="BB96" s="88"/>
      <c r="BC96" s="88"/>
      <c r="BD96" s="98"/>
      <c r="BE96" s="88"/>
      <c r="BF96" s="5"/>
      <c r="BG96" s="5"/>
      <c r="BH96" s="39"/>
      <c r="BI96" s="39"/>
      <c r="BJ96" s="39"/>
      <c r="BK96" s="39"/>
      <c r="BL96" s="100"/>
      <c r="BM96" s="39"/>
      <c r="BN96" s="5"/>
      <c r="BO96" s="5"/>
      <c r="BP96" s="39"/>
      <c r="BQ96" s="39"/>
      <c r="BR96" s="39"/>
      <c r="BS96" s="39"/>
      <c r="BT96" s="99"/>
      <c r="BU96" s="39"/>
      <c r="BV96" s="102">
        <f t="shared" si="30"/>
        <v>88</v>
      </c>
      <c r="BW96" s="101">
        <f t="shared" si="31"/>
        <v>5.5</v>
      </c>
    </row>
    <row r="97" spans="1:75" ht="24.95" hidden="1" customHeight="1" x14ac:dyDescent="0.4">
      <c r="A97" s="212" t="s">
        <v>153</v>
      </c>
      <c r="B97" s="85" t="s">
        <v>180</v>
      </c>
      <c r="C97" s="88">
        <v>0.14000000000000001</v>
      </c>
      <c r="D97" s="88"/>
      <c r="E97" s="88">
        <v>31.4</v>
      </c>
      <c r="F97" s="88">
        <v>12</v>
      </c>
      <c r="G97" s="98">
        <f t="shared" ref="G97:G98" si="53">ROUNDUP(C97*E97*F97,2)</f>
        <v>52.76</v>
      </c>
      <c r="H97" s="82"/>
      <c r="I97" s="81" t="s">
        <v>155</v>
      </c>
      <c r="J97" s="88">
        <v>0.14000000000000001</v>
      </c>
      <c r="K97" s="88"/>
      <c r="L97" s="88">
        <v>31.4</v>
      </c>
      <c r="M97" s="88">
        <v>16</v>
      </c>
      <c r="N97" s="88">
        <f t="shared" si="26"/>
        <v>32</v>
      </c>
      <c r="O97" s="97">
        <f t="shared" ref="O97:O98" si="54">ROUNDUP(J97*L97*M97,2)</f>
        <v>70.34</v>
      </c>
      <c r="P97" s="82"/>
      <c r="Q97" s="81" t="s">
        <v>155</v>
      </c>
      <c r="R97" s="88">
        <v>0.14000000000000001</v>
      </c>
      <c r="S97" s="88"/>
      <c r="T97" s="88">
        <v>31.4</v>
      </c>
      <c r="U97" s="88">
        <f t="shared" ref="U97:U106" si="55">O97*2</f>
        <v>140.68</v>
      </c>
      <c r="V97" s="88">
        <v>16</v>
      </c>
      <c r="W97" s="88">
        <f t="shared" si="28"/>
        <v>96</v>
      </c>
      <c r="X97" s="98">
        <f t="shared" ref="X97:X98" si="56">ROUNDUP(R97*T97*V97,2)</f>
        <v>70.34</v>
      </c>
      <c r="Y97" s="82"/>
      <c r="Z97" s="81" t="s">
        <v>155</v>
      </c>
      <c r="AA97" s="88">
        <v>0.14000000000000001</v>
      </c>
      <c r="AB97" s="88"/>
      <c r="AC97" s="88">
        <v>31.4</v>
      </c>
      <c r="AD97" s="88">
        <f t="shared" si="29"/>
        <v>422.04</v>
      </c>
      <c r="AE97" s="88">
        <v>12</v>
      </c>
      <c r="AF97" s="97">
        <f>ROUNDUP(AA97*AC97*AE97,2)</f>
        <v>52.76</v>
      </c>
      <c r="AG97" s="92"/>
      <c r="AH97" s="224" t="s">
        <v>154</v>
      </c>
      <c r="AI97" s="82" t="s">
        <v>155</v>
      </c>
      <c r="AJ97" s="92">
        <v>0.14000000000000001</v>
      </c>
      <c r="AK97" s="92"/>
      <c r="AL97" s="92">
        <v>31.4</v>
      </c>
      <c r="AM97" s="92">
        <v>8</v>
      </c>
      <c r="AN97" s="130">
        <f t="shared" ref="AN97:AN98" si="57">ROUNDUP(AJ97*AL97*AM97,2)</f>
        <v>35.169999999999995</v>
      </c>
      <c r="AO97" s="82"/>
      <c r="AP97" s="229" t="s">
        <v>153</v>
      </c>
      <c r="AQ97" s="25" t="s">
        <v>180</v>
      </c>
      <c r="AR97" s="25">
        <v>0.14000000000000001</v>
      </c>
      <c r="AS97" s="25"/>
      <c r="AT97" s="25">
        <v>31.4</v>
      </c>
      <c r="AU97" s="25">
        <v>8</v>
      </c>
      <c r="AV97" s="131">
        <f t="shared" ref="AV97:AV98" si="58">ROUNDUP(AR97*AT97*AU97,2)</f>
        <v>35.169999999999995</v>
      </c>
      <c r="AW97" s="25"/>
      <c r="AX97" s="228" t="s">
        <v>154</v>
      </c>
      <c r="AY97" s="81" t="s">
        <v>155</v>
      </c>
      <c r="AZ97" s="88">
        <v>0.14000000000000001</v>
      </c>
      <c r="BA97" s="88"/>
      <c r="BB97" s="88">
        <v>31.4</v>
      </c>
      <c r="BC97" s="88">
        <v>4</v>
      </c>
      <c r="BD97" s="98">
        <f t="shared" ref="BD97:BD98" si="59">ROUNDUP(AZ97*BB97*BC97,2)</f>
        <v>17.59</v>
      </c>
      <c r="BE97" s="88"/>
      <c r="BF97" s="228" t="s">
        <v>154</v>
      </c>
      <c r="BG97" s="81" t="s">
        <v>155</v>
      </c>
      <c r="BH97" s="88">
        <v>0.14000000000000001</v>
      </c>
      <c r="BI97" s="88"/>
      <c r="BJ97" s="88">
        <v>31.4</v>
      </c>
      <c r="BK97" s="88">
        <v>12</v>
      </c>
      <c r="BL97" s="97">
        <f t="shared" ref="BL97:BL98" si="60">ROUNDUP(BH97*BJ97*BK97,2)</f>
        <v>52.76</v>
      </c>
      <c r="BM97" s="88"/>
      <c r="BN97" s="228" t="s">
        <v>154</v>
      </c>
      <c r="BO97" s="81" t="s">
        <v>155</v>
      </c>
      <c r="BP97" s="88">
        <v>0.14000000000000001</v>
      </c>
      <c r="BQ97" s="88"/>
      <c r="BR97" s="88">
        <v>31.4</v>
      </c>
      <c r="BS97" s="88">
        <v>4</v>
      </c>
      <c r="BT97" s="98">
        <f t="shared" ref="BT97:BT98" si="61">ROUNDUP(BP97*BR97*BS97,2)</f>
        <v>17.59</v>
      </c>
      <c r="BU97" s="88"/>
      <c r="BV97" s="102">
        <f t="shared" si="30"/>
        <v>188</v>
      </c>
      <c r="BW97" s="101">
        <f t="shared" si="31"/>
        <v>826.52</v>
      </c>
    </row>
    <row r="98" spans="1:75" ht="24.95" hidden="1" customHeight="1" x14ac:dyDescent="0.4">
      <c r="A98" s="213"/>
      <c r="B98" s="85" t="s">
        <v>180</v>
      </c>
      <c r="C98" s="88">
        <v>0.08</v>
      </c>
      <c r="D98" s="88"/>
      <c r="E98" s="88">
        <v>31.4</v>
      </c>
      <c r="F98" s="88">
        <v>12</v>
      </c>
      <c r="G98" s="98">
        <f t="shared" si="53"/>
        <v>30.150000000000002</v>
      </c>
      <c r="H98" s="82"/>
      <c r="I98" s="81" t="s">
        <v>155</v>
      </c>
      <c r="J98" s="88">
        <v>0.08</v>
      </c>
      <c r="K98" s="88"/>
      <c r="L98" s="88">
        <v>31.4</v>
      </c>
      <c r="M98" s="88">
        <v>16</v>
      </c>
      <c r="N98" s="88">
        <f t="shared" si="26"/>
        <v>32</v>
      </c>
      <c r="O98" s="97">
        <f t="shared" si="54"/>
        <v>40.199999999999996</v>
      </c>
      <c r="P98" s="82"/>
      <c r="Q98" s="81" t="s">
        <v>155</v>
      </c>
      <c r="R98" s="88">
        <v>0.08</v>
      </c>
      <c r="S98" s="88"/>
      <c r="T98" s="88">
        <v>31.4</v>
      </c>
      <c r="U98" s="88">
        <f t="shared" si="55"/>
        <v>80.399999999999991</v>
      </c>
      <c r="V98" s="88">
        <v>16</v>
      </c>
      <c r="W98" s="88">
        <f t="shared" si="28"/>
        <v>96</v>
      </c>
      <c r="X98" s="98">
        <f t="shared" si="56"/>
        <v>40.199999999999996</v>
      </c>
      <c r="Y98" s="82"/>
      <c r="Z98" s="81" t="s">
        <v>155</v>
      </c>
      <c r="AA98" s="88">
        <v>0.08</v>
      </c>
      <c r="AB98" s="88"/>
      <c r="AC98" s="88">
        <v>31.4</v>
      </c>
      <c r="AD98" s="88">
        <f t="shared" si="29"/>
        <v>241.2</v>
      </c>
      <c r="AE98" s="88">
        <v>12</v>
      </c>
      <c r="AF98" s="97">
        <f>ROUNDUP(AA98*AC98*AE98,2)</f>
        <v>30.150000000000002</v>
      </c>
      <c r="AG98" s="92"/>
      <c r="AH98" s="225"/>
      <c r="AI98" s="81" t="s">
        <v>155</v>
      </c>
      <c r="AJ98" s="88">
        <v>0.08</v>
      </c>
      <c r="AK98" s="88"/>
      <c r="AL98" s="88">
        <v>31.4</v>
      </c>
      <c r="AM98" s="88">
        <v>8</v>
      </c>
      <c r="AN98" s="98">
        <f t="shared" si="57"/>
        <v>20.100000000000001</v>
      </c>
      <c r="AO98" s="82"/>
      <c r="AP98" s="229"/>
      <c r="AQ98" s="25" t="s">
        <v>180</v>
      </c>
      <c r="AR98" s="25">
        <v>0.08</v>
      </c>
      <c r="AS98" s="25"/>
      <c r="AT98" s="25">
        <v>31.4</v>
      </c>
      <c r="AU98" s="25">
        <v>8</v>
      </c>
      <c r="AV98" s="131">
        <f t="shared" si="58"/>
        <v>20.100000000000001</v>
      </c>
      <c r="AW98" s="25"/>
      <c r="AX98" s="228"/>
      <c r="AY98" s="81" t="s">
        <v>155</v>
      </c>
      <c r="AZ98" s="88">
        <v>0.08</v>
      </c>
      <c r="BA98" s="88"/>
      <c r="BB98" s="88">
        <v>31.4</v>
      </c>
      <c r="BC98" s="88">
        <v>4</v>
      </c>
      <c r="BD98" s="98">
        <f t="shared" si="59"/>
        <v>10.049999999999999</v>
      </c>
      <c r="BE98" s="88"/>
      <c r="BF98" s="228"/>
      <c r="BG98" s="81" t="s">
        <v>155</v>
      </c>
      <c r="BH98" s="88">
        <v>0.08</v>
      </c>
      <c r="BI98" s="88"/>
      <c r="BJ98" s="88">
        <v>31.4</v>
      </c>
      <c r="BK98" s="88">
        <v>12</v>
      </c>
      <c r="BL98" s="97">
        <f t="shared" si="60"/>
        <v>30.150000000000002</v>
      </c>
      <c r="BM98" s="88"/>
      <c r="BN98" s="228"/>
      <c r="BO98" s="81" t="s">
        <v>155</v>
      </c>
      <c r="BP98" s="88">
        <v>0.08</v>
      </c>
      <c r="BQ98" s="88"/>
      <c r="BR98" s="88">
        <v>31.4</v>
      </c>
      <c r="BS98" s="88">
        <v>4</v>
      </c>
      <c r="BT98" s="98">
        <f t="shared" si="61"/>
        <v>10.049999999999999</v>
      </c>
      <c r="BU98" s="88"/>
      <c r="BV98" s="102">
        <f t="shared" si="30"/>
        <v>188</v>
      </c>
      <c r="BW98" s="101">
        <f t="shared" si="31"/>
        <v>472.35</v>
      </c>
    </row>
    <row r="99" spans="1:75" ht="24.95" customHeight="1" x14ac:dyDescent="0.4">
      <c r="A99" s="213"/>
      <c r="B99" s="144" t="s">
        <v>215</v>
      </c>
      <c r="C99" s="88"/>
      <c r="D99" s="88"/>
      <c r="E99" s="148"/>
      <c r="F99" s="148">
        <f>SUM(F97:F98)</f>
        <v>24</v>
      </c>
      <c r="G99" s="149">
        <f>SUM(G97:G98)</f>
        <v>82.91</v>
      </c>
      <c r="H99" s="82"/>
      <c r="I99" s="81"/>
      <c r="J99" s="88"/>
      <c r="K99" s="88"/>
      <c r="L99" s="88"/>
      <c r="M99" s="148">
        <f>SUM(M97:M98)</f>
        <v>32</v>
      </c>
      <c r="N99" s="148">
        <f t="shared" si="26"/>
        <v>64</v>
      </c>
      <c r="O99" s="149">
        <f>SUM(O97:O98)</f>
        <v>110.53999999999999</v>
      </c>
      <c r="P99" s="82"/>
      <c r="Q99" s="81"/>
      <c r="R99" s="88"/>
      <c r="S99" s="88"/>
      <c r="T99" s="88"/>
      <c r="U99" s="148">
        <f t="shared" si="55"/>
        <v>221.07999999999998</v>
      </c>
      <c r="V99" s="148">
        <f>SUM(V97:V98)</f>
        <v>32</v>
      </c>
      <c r="W99" s="148">
        <f t="shared" si="28"/>
        <v>192</v>
      </c>
      <c r="X99" s="149">
        <f>SUM(X97:X98)</f>
        <v>110.53999999999999</v>
      </c>
      <c r="Y99" s="82"/>
      <c r="Z99" s="81"/>
      <c r="AA99" s="88"/>
      <c r="AB99" s="88"/>
      <c r="AC99" s="88"/>
      <c r="AD99" s="148">
        <f t="shared" si="29"/>
        <v>663.24</v>
      </c>
      <c r="AE99" s="148">
        <f>SUM(AE97:AE98)</f>
        <v>24</v>
      </c>
      <c r="AF99" s="149">
        <f>SUM(AF97:AF98)</f>
        <v>82.91</v>
      </c>
      <c r="AG99" s="92"/>
      <c r="AH99" s="225"/>
      <c r="AI99" s="81"/>
      <c r="AJ99" s="88"/>
      <c r="AK99" s="88"/>
      <c r="AL99" s="88"/>
      <c r="AM99" s="148">
        <f>SUM(AM97:AM98)</f>
        <v>16</v>
      </c>
      <c r="AN99" s="149">
        <f>SUM(AN97:AN98)</f>
        <v>55.269999999999996</v>
      </c>
      <c r="AO99" s="82"/>
      <c r="AP99" s="229"/>
      <c r="AQ99" s="25"/>
      <c r="AR99" s="25"/>
      <c r="AS99" s="25"/>
      <c r="AT99" s="25"/>
      <c r="AU99" s="150">
        <f>SUM(AU97:AU98)</f>
        <v>16</v>
      </c>
      <c r="AV99" s="157">
        <f>SUM(AV97:AV98)</f>
        <v>55.269999999999996</v>
      </c>
      <c r="AW99" s="25"/>
      <c r="AX99" s="228"/>
      <c r="AY99" s="81"/>
      <c r="AZ99" s="88"/>
      <c r="BA99" s="88"/>
      <c r="BB99" s="88"/>
      <c r="BC99" s="148">
        <f>SUM(BC97:BC98)</f>
        <v>8</v>
      </c>
      <c r="BD99" s="149">
        <f>SUM(BD97:BD98)</f>
        <v>27.64</v>
      </c>
      <c r="BE99" s="88"/>
      <c r="BF99" s="228"/>
      <c r="BG99" s="81"/>
      <c r="BH99" s="88"/>
      <c r="BI99" s="88"/>
      <c r="BJ99" s="88"/>
      <c r="BK99" s="148">
        <f>SUM(BK97:BK98)</f>
        <v>24</v>
      </c>
      <c r="BL99" s="149">
        <f>SUM(BL97:BL98)</f>
        <v>82.91</v>
      </c>
      <c r="BM99" s="88"/>
      <c r="BN99" s="228"/>
      <c r="BO99" s="81"/>
      <c r="BP99" s="88"/>
      <c r="BQ99" s="88"/>
      <c r="BR99" s="88"/>
      <c r="BS99" s="148">
        <f>SUM(BS97:BS98)</f>
        <v>8</v>
      </c>
      <c r="BT99" s="149">
        <f>SUM(BT97:BT98)</f>
        <v>27.64</v>
      </c>
      <c r="BU99" s="88"/>
      <c r="BV99" s="158">
        <f t="shared" si="30"/>
        <v>376</v>
      </c>
      <c r="BW99" s="159">
        <f t="shared" si="31"/>
        <v>1298.8700000000003</v>
      </c>
    </row>
    <row r="100" spans="1:75" ht="24.95" customHeight="1" x14ac:dyDescent="0.4">
      <c r="A100" s="214"/>
      <c r="B100" s="85" t="s">
        <v>171</v>
      </c>
      <c r="C100" s="88" t="s">
        <v>156</v>
      </c>
      <c r="D100" s="88" t="s">
        <v>127</v>
      </c>
      <c r="E100" s="88">
        <v>8.7999999999999995E-2</v>
      </c>
      <c r="F100" s="88">
        <v>36</v>
      </c>
      <c r="G100" s="98">
        <f>ROUNDUP(E100*F100,1)</f>
        <v>3.2</v>
      </c>
      <c r="H100" s="82"/>
      <c r="I100" s="81" t="s">
        <v>124</v>
      </c>
      <c r="J100" s="88" t="s">
        <v>156</v>
      </c>
      <c r="K100" s="88" t="s">
        <v>127</v>
      </c>
      <c r="L100" s="88">
        <v>8.7999999999999995E-2</v>
      </c>
      <c r="M100" s="88">
        <v>48</v>
      </c>
      <c r="N100" s="88">
        <f t="shared" si="26"/>
        <v>96</v>
      </c>
      <c r="O100" s="97">
        <f>ROUNDUP(L100*M100,1)</f>
        <v>4.3</v>
      </c>
      <c r="P100" s="82"/>
      <c r="Q100" s="81" t="s">
        <v>124</v>
      </c>
      <c r="R100" s="88" t="s">
        <v>156</v>
      </c>
      <c r="S100" s="88" t="s">
        <v>127</v>
      </c>
      <c r="T100" s="88">
        <v>8.7999999999999995E-2</v>
      </c>
      <c r="U100" s="268">
        <f t="shared" si="55"/>
        <v>8.6</v>
      </c>
      <c r="V100" s="88">
        <v>48</v>
      </c>
      <c r="W100" s="88">
        <f t="shared" si="28"/>
        <v>288</v>
      </c>
      <c r="X100" s="98">
        <f>ROUNDUP(T100*V100,1)</f>
        <v>4.3</v>
      </c>
      <c r="Y100" s="82"/>
      <c r="Z100" s="81" t="s">
        <v>124</v>
      </c>
      <c r="AA100" s="88" t="s">
        <v>156</v>
      </c>
      <c r="AB100" s="88" t="s">
        <v>127</v>
      </c>
      <c r="AC100" s="88">
        <v>8.7999999999999995E-2</v>
      </c>
      <c r="AD100" s="270">
        <f t="shared" si="29"/>
        <v>25.799999999999997</v>
      </c>
      <c r="AE100" s="88">
        <v>36</v>
      </c>
      <c r="AF100" s="97">
        <f>ROUNDUP(AC100*AE100,1)</f>
        <v>3.2</v>
      </c>
      <c r="AG100" s="92"/>
      <c r="AH100" s="225"/>
      <c r="AI100" s="81" t="s">
        <v>124</v>
      </c>
      <c r="AJ100" s="88" t="s">
        <v>156</v>
      </c>
      <c r="AK100" s="88" t="s">
        <v>127</v>
      </c>
      <c r="AL100" s="88">
        <v>8.7999999999999995E-2</v>
      </c>
      <c r="AM100" s="88">
        <v>24</v>
      </c>
      <c r="AN100" s="98">
        <f>ROUNDUP(AL100*AM100,1)</f>
        <v>2.2000000000000002</v>
      </c>
      <c r="AO100" s="82"/>
      <c r="AP100" s="229"/>
      <c r="AQ100" s="25" t="s">
        <v>171</v>
      </c>
      <c r="AR100" s="25" t="s">
        <v>186</v>
      </c>
      <c r="AS100" s="25" t="s">
        <v>126</v>
      </c>
      <c r="AT100" s="25">
        <v>8.7999999999999995E-2</v>
      </c>
      <c r="AU100" s="25">
        <v>24</v>
      </c>
      <c r="AV100" s="131">
        <f>ROUNDUP(AT100*AU100,1)</f>
        <v>2.2000000000000002</v>
      </c>
      <c r="AW100" s="25"/>
      <c r="AX100" s="228"/>
      <c r="AY100" s="81" t="s">
        <v>124</v>
      </c>
      <c r="AZ100" s="88" t="s">
        <v>156</v>
      </c>
      <c r="BA100" s="88" t="s">
        <v>127</v>
      </c>
      <c r="BB100" s="88">
        <v>8.7999999999999995E-2</v>
      </c>
      <c r="BC100" s="88">
        <v>12</v>
      </c>
      <c r="BD100" s="98">
        <f>ROUNDUP(BB100*BC100,1)</f>
        <v>1.1000000000000001</v>
      </c>
      <c r="BE100" s="88"/>
      <c r="BF100" s="228"/>
      <c r="BG100" s="81" t="s">
        <v>124</v>
      </c>
      <c r="BH100" s="88" t="s">
        <v>156</v>
      </c>
      <c r="BI100" s="88" t="s">
        <v>127</v>
      </c>
      <c r="BJ100" s="88">
        <v>8.7999999999999995E-2</v>
      </c>
      <c r="BK100" s="88">
        <v>36</v>
      </c>
      <c r="BL100" s="97">
        <f>ROUNDUP(BJ100*BK100,1)</f>
        <v>3.2</v>
      </c>
      <c r="BM100" s="88"/>
      <c r="BN100" s="228"/>
      <c r="BO100" s="81" t="s">
        <v>124</v>
      </c>
      <c r="BP100" s="88" t="s">
        <v>156</v>
      </c>
      <c r="BQ100" s="88" t="s">
        <v>127</v>
      </c>
      <c r="BR100" s="88">
        <v>8.7999999999999995E-2</v>
      </c>
      <c r="BS100" s="88">
        <v>12</v>
      </c>
      <c r="BT100" s="98">
        <f>ROUNDUP(BR100*BS100,1)</f>
        <v>1.1000000000000001</v>
      </c>
      <c r="BU100" s="88"/>
      <c r="BV100" s="102">
        <f t="shared" si="30"/>
        <v>564</v>
      </c>
      <c r="BW100" s="101">
        <f t="shared" si="31"/>
        <v>50.600000000000009</v>
      </c>
    </row>
    <row r="101" spans="1:75" ht="24.95" hidden="1" customHeight="1" x14ac:dyDescent="0.4">
      <c r="A101" s="26" t="s">
        <v>157</v>
      </c>
      <c r="B101" s="85" t="s">
        <v>159</v>
      </c>
      <c r="C101" s="88">
        <v>9.8149999999999995</v>
      </c>
      <c r="D101" s="88">
        <v>0.9</v>
      </c>
      <c r="E101" s="88">
        <v>3.13</v>
      </c>
      <c r="F101" s="88">
        <v>1</v>
      </c>
      <c r="G101" s="98">
        <f>ROUNDUP(C101*D101*E101*F101,2)</f>
        <v>27.650000000000002</v>
      </c>
      <c r="H101" s="82"/>
      <c r="I101" s="81" t="s">
        <v>160</v>
      </c>
      <c r="J101" s="88">
        <v>12.315</v>
      </c>
      <c r="K101" s="88">
        <v>0.9</v>
      </c>
      <c r="L101" s="88">
        <v>3.13</v>
      </c>
      <c r="M101" s="88">
        <v>1</v>
      </c>
      <c r="N101" s="88">
        <f t="shared" si="26"/>
        <v>2</v>
      </c>
      <c r="O101" s="97">
        <f>ROUNDUP(J101*K101*L101*M101,2)</f>
        <v>34.699999999999996</v>
      </c>
      <c r="P101" s="82"/>
      <c r="Q101" s="81" t="s">
        <v>160</v>
      </c>
      <c r="R101" s="88">
        <v>12.215</v>
      </c>
      <c r="S101" s="88">
        <v>0.9</v>
      </c>
      <c r="T101" s="88">
        <v>3.13</v>
      </c>
      <c r="U101" s="88">
        <f t="shared" si="55"/>
        <v>69.399999999999991</v>
      </c>
      <c r="V101" s="88">
        <v>1</v>
      </c>
      <c r="W101" s="88">
        <f t="shared" si="28"/>
        <v>6</v>
      </c>
      <c r="X101" s="98">
        <f>ROUNDUP(R101*S101*T101*V101,2)</f>
        <v>34.409999999999997</v>
      </c>
      <c r="Y101" s="82"/>
      <c r="Z101" s="81" t="s">
        <v>160</v>
      </c>
      <c r="AA101" s="88">
        <v>9.8149999999999995</v>
      </c>
      <c r="AB101" s="88">
        <v>0.9</v>
      </c>
      <c r="AC101" s="88">
        <v>3.13</v>
      </c>
      <c r="AD101" s="88">
        <f t="shared" si="29"/>
        <v>206.45999999999998</v>
      </c>
      <c r="AE101" s="88">
        <v>1</v>
      </c>
      <c r="AF101" s="97">
        <f>ROUNDUP(AA101*AB101*AC101*AE101,2)</f>
        <v>27.650000000000002</v>
      </c>
      <c r="AG101" s="92"/>
      <c r="AH101" s="83" t="s">
        <v>158</v>
      </c>
      <c r="AI101" s="81" t="s">
        <v>160</v>
      </c>
      <c r="AJ101" s="88">
        <v>12.115</v>
      </c>
      <c r="AK101" s="88">
        <v>0.49</v>
      </c>
      <c r="AL101" s="88">
        <v>3.13</v>
      </c>
      <c r="AM101" s="88">
        <v>1</v>
      </c>
      <c r="AN101" s="98">
        <f>ROUNDUP(AJ101*AK101*AL101*AM101,2)</f>
        <v>18.59</v>
      </c>
      <c r="AO101" s="82"/>
      <c r="AP101" s="25" t="s">
        <v>157</v>
      </c>
      <c r="AQ101" s="25" t="s">
        <v>159</v>
      </c>
      <c r="AR101" s="25">
        <v>7.2149999999999999</v>
      </c>
      <c r="AS101" s="25">
        <v>0.9</v>
      </c>
      <c r="AT101" s="25">
        <v>3.13</v>
      </c>
      <c r="AU101" s="25">
        <v>1</v>
      </c>
      <c r="AV101" s="131">
        <f>ROUNDUP(AR101*AS101*AT101*AU101,2)</f>
        <v>20.330000000000002</v>
      </c>
      <c r="AW101" s="25"/>
      <c r="AX101" s="83" t="s">
        <v>158</v>
      </c>
      <c r="AY101" s="81" t="s">
        <v>160</v>
      </c>
      <c r="AZ101" s="88">
        <v>3.536</v>
      </c>
      <c r="BA101" s="88">
        <v>0.51</v>
      </c>
      <c r="BB101" s="88">
        <v>3.13</v>
      </c>
      <c r="BC101" s="88">
        <v>1</v>
      </c>
      <c r="BD101" s="98">
        <f>ROUNDUP(AZ101*BA101*BB101*BC101,2)</f>
        <v>5.6499999999999995</v>
      </c>
      <c r="BE101" s="88"/>
      <c r="BF101" s="83" t="s">
        <v>158</v>
      </c>
      <c r="BG101" s="81" t="s">
        <v>160</v>
      </c>
      <c r="BH101" s="88">
        <v>16.315000000000001</v>
      </c>
      <c r="BI101" s="88">
        <v>0.51</v>
      </c>
      <c r="BJ101" s="88">
        <v>3.13</v>
      </c>
      <c r="BK101" s="88">
        <v>1</v>
      </c>
      <c r="BL101" s="97">
        <f>ROUNDUP(BH101*BI101*BJ101*BK101,2)</f>
        <v>26.05</v>
      </c>
      <c r="BM101" s="88"/>
      <c r="BN101" s="83" t="s">
        <v>158</v>
      </c>
      <c r="BO101" s="81" t="s">
        <v>160</v>
      </c>
      <c r="BP101" s="88">
        <v>3.536</v>
      </c>
      <c r="BQ101" s="88">
        <v>0.51</v>
      </c>
      <c r="BR101" s="88">
        <v>3.13</v>
      </c>
      <c r="BS101" s="88">
        <v>1</v>
      </c>
      <c r="BT101" s="98">
        <f>ROUNDUP(BP101*BQ101*BR101*BS101,2)</f>
        <v>5.6499999999999995</v>
      </c>
      <c r="BU101" s="88"/>
      <c r="BV101" s="102">
        <f t="shared" si="30"/>
        <v>15</v>
      </c>
      <c r="BW101" s="101">
        <f t="shared" si="31"/>
        <v>407.42999999999989</v>
      </c>
    </row>
    <row r="102" spans="1:75" ht="24.95" hidden="1" customHeight="1" x14ac:dyDescent="0.4">
      <c r="A102" s="26" t="s">
        <v>161</v>
      </c>
      <c r="B102" s="85" t="s">
        <v>159</v>
      </c>
      <c r="C102" s="88">
        <v>9.8149999999999995</v>
      </c>
      <c r="D102" s="88">
        <v>0.52</v>
      </c>
      <c r="E102" s="88">
        <v>3.13</v>
      </c>
      <c r="F102" s="88">
        <v>1</v>
      </c>
      <c r="G102" s="98">
        <f>ROUNDUP(C102*D102*E102*F102,2)</f>
        <v>15.98</v>
      </c>
      <c r="H102" s="82"/>
      <c r="I102" s="81" t="s">
        <v>160</v>
      </c>
      <c r="J102" s="88">
        <v>12.315</v>
      </c>
      <c r="K102" s="88">
        <v>0.52</v>
      </c>
      <c r="L102" s="88">
        <v>3.13</v>
      </c>
      <c r="M102" s="88">
        <v>1</v>
      </c>
      <c r="N102" s="88">
        <f t="shared" si="26"/>
        <v>2</v>
      </c>
      <c r="O102" s="97">
        <f>ROUNDUP(J102*K102*L102*M102,2)</f>
        <v>20.05</v>
      </c>
      <c r="P102" s="82"/>
      <c r="Q102" s="81" t="s">
        <v>160</v>
      </c>
      <c r="R102" s="88">
        <v>12.215</v>
      </c>
      <c r="S102" s="88">
        <v>0.52</v>
      </c>
      <c r="T102" s="88">
        <v>3.13</v>
      </c>
      <c r="U102" s="88">
        <f t="shared" si="55"/>
        <v>40.1</v>
      </c>
      <c r="V102" s="88">
        <v>1</v>
      </c>
      <c r="W102" s="88">
        <f t="shared" si="28"/>
        <v>6</v>
      </c>
      <c r="X102" s="98">
        <f>ROUNDUP(R102*S102*T102*V102,2)</f>
        <v>19.89</v>
      </c>
      <c r="Y102" s="82"/>
      <c r="Z102" s="81" t="s">
        <v>160</v>
      </c>
      <c r="AA102" s="88">
        <v>9.8149999999999995</v>
      </c>
      <c r="AB102" s="88">
        <v>0.52</v>
      </c>
      <c r="AC102" s="88">
        <v>3.13</v>
      </c>
      <c r="AD102" s="88">
        <f t="shared" si="29"/>
        <v>119.34</v>
      </c>
      <c r="AE102" s="88">
        <v>1</v>
      </c>
      <c r="AF102" s="97">
        <f>ROUNDUP(AA102*AB102*AC102*AE102,2)</f>
        <v>15.98</v>
      </c>
      <c r="AG102" s="92"/>
      <c r="AH102" s="83" t="s">
        <v>162</v>
      </c>
      <c r="AI102" s="81" t="s">
        <v>160</v>
      </c>
      <c r="AJ102" s="88">
        <v>12.115</v>
      </c>
      <c r="AK102" s="88">
        <v>0.31</v>
      </c>
      <c r="AL102" s="88">
        <v>3.13</v>
      </c>
      <c r="AM102" s="88">
        <v>1</v>
      </c>
      <c r="AN102" s="98">
        <f>ROUNDUP(AJ102*AK102*AL102*AM102,2)</f>
        <v>11.76</v>
      </c>
      <c r="AO102" s="82"/>
      <c r="AP102" s="25" t="s">
        <v>161</v>
      </c>
      <c r="AQ102" s="25" t="s">
        <v>159</v>
      </c>
      <c r="AR102" s="25">
        <v>7.2149999999999999</v>
      </c>
      <c r="AS102" s="25">
        <v>0.52</v>
      </c>
      <c r="AT102" s="25">
        <v>3.13</v>
      </c>
      <c r="AU102" s="25">
        <v>1</v>
      </c>
      <c r="AV102" s="131">
        <f>ROUNDUP(AR102*AS102*AT102*AU102,2)</f>
        <v>11.75</v>
      </c>
      <c r="AW102" s="25"/>
      <c r="AX102" s="83" t="s">
        <v>162</v>
      </c>
      <c r="AY102" s="81" t="s">
        <v>160</v>
      </c>
      <c r="AZ102" s="88">
        <v>3.536</v>
      </c>
      <c r="BA102" s="88">
        <v>0.31</v>
      </c>
      <c r="BB102" s="88">
        <v>3.13</v>
      </c>
      <c r="BC102" s="88">
        <v>1</v>
      </c>
      <c r="BD102" s="98">
        <f>ROUNDUP(AZ102*BA102*BB102*BC102,2)</f>
        <v>3.44</v>
      </c>
      <c r="BE102" s="88"/>
      <c r="BF102" s="83" t="s">
        <v>162</v>
      </c>
      <c r="BG102" s="81" t="s">
        <v>160</v>
      </c>
      <c r="BH102" s="88">
        <v>16.315000000000001</v>
      </c>
      <c r="BI102" s="88">
        <v>0.31</v>
      </c>
      <c r="BJ102" s="88">
        <v>3.13</v>
      </c>
      <c r="BK102" s="88">
        <v>1</v>
      </c>
      <c r="BL102" s="97">
        <f>ROUNDUP(BH102*BI102*BJ102*BK102,2)</f>
        <v>15.84</v>
      </c>
      <c r="BM102" s="88"/>
      <c r="BN102" s="83" t="s">
        <v>162</v>
      </c>
      <c r="BO102" s="81" t="s">
        <v>160</v>
      </c>
      <c r="BP102" s="88">
        <v>3.536</v>
      </c>
      <c r="BQ102" s="88">
        <v>0.31</v>
      </c>
      <c r="BR102" s="88">
        <v>3.13</v>
      </c>
      <c r="BS102" s="88">
        <v>1</v>
      </c>
      <c r="BT102" s="98">
        <f>ROUNDUP(BP102*BQ102*BR102*BS102,2)</f>
        <v>3.44</v>
      </c>
      <c r="BU102" s="88"/>
      <c r="BV102" s="102">
        <f t="shared" si="30"/>
        <v>15</v>
      </c>
      <c r="BW102" s="101">
        <f t="shared" si="31"/>
        <v>237.63</v>
      </c>
    </row>
    <row r="103" spans="1:75" ht="24.95" hidden="1" customHeight="1" x14ac:dyDescent="0.4">
      <c r="A103" s="26" t="s">
        <v>163</v>
      </c>
      <c r="B103" s="85" t="s">
        <v>159</v>
      </c>
      <c r="C103" s="88">
        <v>9.4149999999999991</v>
      </c>
      <c r="D103" s="88">
        <v>0.71</v>
      </c>
      <c r="E103" s="88">
        <v>3.13</v>
      </c>
      <c r="F103" s="88">
        <v>2</v>
      </c>
      <c r="G103" s="98">
        <f>ROUNDUP(C103*D103*E103*F103,2)</f>
        <v>41.85</v>
      </c>
      <c r="H103" s="82"/>
      <c r="I103" s="81" t="s">
        <v>160</v>
      </c>
      <c r="J103" s="88">
        <v>9.4149999999999991</v>
      </c>
      <c r="K103" s="88">
        <v>0.71</v>
      </c>
      <c r="L103" s="88">
        <v>3.13</v>
      </c>
      <c r="M103" s="88">
        <v>2</v>
      </c>
      <c r="N103" s="88">
        <f t="shared" si="26"/>
        <v>4</v>
      </c>
      <c r="O103" s="97">
        <f>ROUNDUP(J103*K103*L103*M103,2)</f>
        <v>41.85</v>
      </c>
      <c r="P103" s="82"/>
      <c r="Q103" s="81" t="s">
        <v>160</v>
      </c>
      <c r="R103" s="88">
        <v>8.2149999999999999</v>
      </c>
      <c r="S103" s="88">
        <v>0.71</v>
      </c>
      <c r="T103" s="88">
        <v>3.13</v>
      </c>
      <c r="U103" s="88">
        <f t="shared" si="55"/>
        <v>83.7</v>
      </c>
      <c r="V103" s="88">
        <v>2</v>
      </c>
      <c r="W103" s="88">
        <f t="shared" si="28"/>
        <v>12</v>
      </c>
      <c r="X103" s="98">
        <f>ROUNDUP(R103*S103*T103*V103,2)</f>
        <v>36.519999999999996</v>
      </c>
      <c r="Y103" s="82"/>
      <c r="Z103" s="81" t="s">
        <v>160</v>
      </c>
      <c r="AA103" s="88">
        <v>9.4149999999999991</v>
      </c>
      <c r="AB103" s="88">
        <v>0.71</v>
      </c>
      <c r="AC103" s="88">
        <v>3.13</v>
      </c>
      <c r="AD103" s="88">
        <f t="shared" si="29"/>
        <v>219.11999999999998</v>
      </c>
      <c r="AE103" s="88">
        <v>2</v>
      </c>
      <c r="AF103" s="97">
        <f>ROUNDUP(AA103*AB103*AC103*AE103,2)</f>
        <v>41.85</v>
      </c>
      <c r="AG103" s="92"/>
      <c r="AH103" s="83" t="s">
        <v>164</v>
      </c>
      <c r="AI103" s="81" t="s">
        <v>160</v>
      </c>
      <c r="AJ103" s="88">
        <v>4.915</v>
      </c>
      <c r="AK103" s="88">
        <v>0.4</v>
      </c>
      <c r="AL103" s="88">
        <v>3.13</v>
      </c>
      <c r="AM103" s="88">
        <v>2</v>
      </c>
      <c r="AN103" s="98">
        <f>ROUNDUP(AJ103*AK103*AL103*AM103,2)</f>
        <v>12.31</v>
      </c>
      <c r="AO103" s="82"/>
      <c r="AP103" s="25" t="s">
        <v>163</v>
      </c>
      <c r="AQ103" s="25" t="s">
        <v>159</v>
      </c>
      <c r="AR103" s="25">
        <v>8.2149999999999999</v>
      </c>
      <c r="AS103" s="25">
        <v>0.71</v>
      </c>
      <c r="AT103" s="25">
        <v>3.13</v>
      </c>
      <c r="AU103" s="25">
        <v>2</v>
      </c>
      <c r="AV103" s="131">
        <f>ROUNDUP(AR103*AS103*AT103*AU103,2)</f>
        <v>36.519999999999996</v>
      </c>
      <c r="AW103" s="25"/>
      <c r="AX103" s="83" t="s">
        <v>164</v>
      </c>
      <c r="AY103" s="81" t="s">
        <v>160</v>
      </c>
      <c r="AZ103" s="88">
        <v>4.8150000000000004</v>
      </c>
      <c r="BA103" s="88">
        <v>0.41</v>
      </c>
      <c r="BB103" s="88">
        <v>3.13</v>
      </c>
      <c r="BC103" s="88">
        <v>2</v>
      </c>
      <c r="BD103" s="98">
        <f>ROUNDUP(AZ103*BA103*BB103*BC103,2)</f>
        <v>12.36</v>
      </c>
      <c r="BE103" s="88"/>
      <c r="BF103" s="83" t="s">
        <v>164</v>
      </c>
      <c r="BG103" s="81" t="s">
        <v>160</v>
      </c>
      <c r="BH103" s="88">
        <v>4.8150000000000004</v>
      </c>
      <c r="BI103" s="88">
        <v>0.41</v>
      </c>
      <c r="BJ103" s="88">
        <v>3.13</v>
      </c>
      <c r="BK103" s="88">
        <v>2</v>
      </c>
      <c r="BL103" s="97">
        <f>ROUNDUP(BH103*BI103*BJ103*BK103,2)</f>
        <v>12.36</v>
      </c>
      <c r="BM103" s="88"/>
      <c r="BN103" s="83" t="s">
        <v>164</v>
      </c>
      <c r="BO103" s="81" t="s">
        <v>160</v>
      </c>
      <c r="BP103" s="88">
        <v>4.8150000000000004</v>
      </c>
      <c r="BQ103" s="88">
        <v>0.41</v>
      </c>
      <c r="BR103" s="88">
        <v>3.13</v>
      </c>
      <c r="BS103" s="88">
        <v>2</v>
      </c>
      <c r="BT103" s="98">
        <f>ROUNDUP(BP103*BQ103*BR103*BS103,2)</f>
        <v>12.36</v>
      </c>
      <c r="BU103" s="88"/>
      <c r="BV103" s="102">
        <f t="shared" si="30"/>
        <v>30</v>
      </c>
      <c r="BW103" s="101">
        <f t="shared" si="31"/>
        <v>472.43</v>
      </c>
    </row>
    <row r="104" spans="1:75" ht="24.95" hidden="1" customHeight="1" x14ac:dyDescent="0.4">
      <c r="A104" s="25"/>
      <c r="B104" s="85"/>
      <c r="C104" s="88"/>
      <c r="D104" s="88"/>
      <c r="E104" s="88"/>
      <c r="F104" s="88"/>
      <c r="G104" s="98"/>
      <c r="H104" s="81"/>
      <c r="I104" s="81"/>
      <c r="J104" s="88"/>
      <c r="K104" s="88"/>
      <c r="L104" s="88"/>
      <c r="M104" s="88"/>
      <c r="N104" s="88">
        <f t="shared" si="26"/>
        <v>0</v>
      </c>
      <c r="O104" s="97"/>
      <c r="P104" s="81"/>
      <c r="Q104" s="81"/>
      <c r="R104" s="88"/>
      <c r="S104" s="88"/>
      <c r="T104" s="88"/>
      <c r="U104" s="88">
        <f t="shared" si="55"/>
        <v>0</v>
      </c>
      <c r="V104" s="88"/>
      <c r="W104" s="88">
        <f t="shared" si="28"/>
        <v>0</v>
      </c>
      <c r="X104" s="98"/>
      <c r="Y104" s="81"/>
      <c r="Z104" s="81"/>
      <c r="AA104" s="88"/>
      <c r="AB104" s="88"/>
      <c r="AC104" s="88"/>
      <c r="AD104" s="88">
        <f t="shared" si="29"/>
        <v>0</v>
      </c>
      <c r="AE104" s="88"/>
      <c r="AF104" s="97"/>
      <c r="AG104" s="88"/>
      <c r="AH104" s="84"/>
      <c r="AI104" s="81"/>
      <c r="AJ104" s="89"/>
      <c r="AK104" s="88"/>
      <c r="AL104" s="88"/>
      <c r="AM104" s="88"/>
      <c r="AN104" s="98"/>
      <c r="AO104" s="81"/>
      <c r="AP104" s="25"/>
      <c r="AQ104" s="25"/>
      <c r="AR104" s="25"/>
      <c r="AS104" s="25"/>
      <c r="AT104" s="25"/>
      <c r="AU104" s="25"/>
      <c r="AV104" s="132"/>
      <c r="AW104" s="25"/>
      <c r="AX104" s="5"/>
      <c r="AY104" s="5"/>
      <c r="AZ104" s="39"/>
      <c r="BA104" s="39"/>
      <c r="BB104" s="39"/>
      <c r="BC104" s="39"/>
      <c r="BD104" s="99"/>
      <c r="BE104" s="39"/>
      <c r="BF104" s="5"/>
      <c r="BG104" s="81"/>
      <c r="BH104" s="88"/>
      <c r="BI104" s="88"/>
      <c r="BJ104" s="88"/>
      <c r="BK104" s="88"/>
      <c r="BL104" s="97"/>
      <c r="BM104" s="88"/>
      <c r="BN104" s="5"/>
      <c r="BO104" s="81"/>
      <c r="BP104" s="88"/>
      <c r="BQ104" s="88"/>
      <c r="BR104" s="88"/>
      <c r="BS104" s="88"/>
      <c r="BT104" s="98"/>
      <c r="BU104" s="88"/>
      <c r="BV104" s="102">
        <f t="shared" si="30"/>
        <v>0</v>
      </c>
      <c r="BW104" s="101">
        <f t="shared" si="31"/>
        <v>0</v>
      </c>
    </row>
    <row r="105" spans="1:75" ht="24.95" customHeight="1" x14ac:dyDescent="0.4">
      <c r="A105" s="26" t="s">
        <v>233</v>
      </c>
      <c r="B105" s="163" t="s">
        <v>234</v>
      </c>
      <c r="C105" s="148"/>
      <c r="D105" s="164"/>
      <c r="E105" s="165"/>
      <c r="F105" s="148">
        <f>SUM(F100:F104)</f>
        <v>40</v>
      </c>
      <c r="G105" s="149">
        <f>SUM(G100:G104)</f>
        <v>88.68</v>
      </c>
      <c r="H105" s="144"/>
      <c r="I105" s="144"/>
      <c r="J105" s="148"/>
      <c r="K105" s="148"/>
      <c r="L105" s="148"/>
      <c r="M105" s="148">
        <f>SUM(M100:M104)</f>
        <v>52</v>
      </c>
      <c r="N105" s="148">
        <f t="shared" si="26"/>
        <v>104</v>
      </c>
      <c r="O105" s="149">
        <f>SUM(O100:O104)</f>
        <v>100.9</v>
      </c>
      <c r="P105" s="144"/>
      <c r="Q105" s="144"/>
      <c r="R105" s="148"/>
      <c r="S105" s="148"/>
      <c r="T105" s="148"/>
      <c r="U105" s="148">
        <f t="shared" si="55"/>
        <v>201.8</v>
      </c>
      <c r="V105" s="148">
        <f>SUM(V100:V104)</f>
        <v>52</v>
      </c>
      <c r="W105" s="148">
        <f t="shared" si="28"/>
        <v>312</v>
      </c>
      <c r="X105" s="149">
        <f>SUM(X100:X104)</f>
        <v>95.11999999999999</v>
      </c>
      <c r="Y105" s="144"/>
      <c r="Z105" s="144"/>
      <c r="AA105" s="148"/>
      <c r="AB105" s="148"/>
      <c r="AC105" s="148"/>
      <c r="AD105" s="148">
        <f t="shared" si="29"/>
        <v>570.71999999999991</v>
      </c>
      <c r="AE105" s="148">
        <f>SUM(AE100:AE104)</f>
        <v>40</v>
      </c>
      <c r="AF105" s="149">
        <f>SUM(AF100:AF104)</f>
        <v>88.68</v>
      </c>
      <c r="AG105" s="148"/>
      <c r="AH105" s="166"/>
      <c r="AI105" s="144"/>
      <c r="AJ105" s="167"/>
      <c r="AK105" s="148"/>
      <c r="AL105" s="148"/>
      <c r="AM105" s="148">
        <f>SUM(AM100:AM104)</f>
        <v>28</v>
      </c>
      <c r="AN105" s="149">
        <f>SUM(AN100:AN104)</f>
        <v>44.86</v>
      </c>
      <c r="AO105" s="144"/>
      <c r="AP105" s="150"/>
      <c r="AQ105" s="150"/>
      <c r="AR105" s="150"/>
      <c r="AS105" s="150"/>
      <c r="AT105" s="150"/>
      <c r="AU105" s="150">
        <f>SUM(AU100:AU104)</f>
        <v>28</v>
      </c>
      <c r="AV105" s="151">
        <f>SUM(AV100:AV104)</f>
        <v>70.8</v>
      </c>
      <c r="AW105" s="150"/>
      <c r="AX105" s="146"/>
      <c r="AY105" s="146"/>
      <c r="AZ105" s="154"/>
      <c r="BA105" s="154"/>
      <c r="BB105" s="154"/>
      <c r="BC105" s="154">
        <f>SUM(BC100:BC104)</f>
        <v>16</v>
      </c>
      <c r="BD105" s="155">
        <f>SUM(BD100:BD104)</f>
        <v>22.549999999999997</v>
      </c>
      <c r="BE105" s="154"/>
      <c r="BF105" s="146"/>
      <c r="BG105" s="144"/>
      <c r="BH105" s="148"/>
      <c r="BI105" s="148"/>
      <c r="BJ105" s="148"/>
      <c r="BK105" s="148">
        <f>SUM(BK100:BK104)</f>
        <v>40</v>
      </c>
      <c r="BL105" s="149">
        <f>SUM(BL100:BL104)</f>
        <v>57.45</v>
      </c>
      <c r="BM105" s="148"/>
      <c r="BN105" s="146"/>
      <c r="BO105" s="144"/>
      <c r="BP105" s="148"/>
      <c r="BQ105" s="148"/>
      <c r="BR105" s="148"/>
      <c r="BS105" s="148">
        <f>SUM(BS100:BS104)</f>
        <v>16</v>
      </c>
      <c r="BT105" s="149">
        <f>SUM(BT100:BT104)</f>
        <v>22.549999999999997</v>
      </c>
      <c r="BU105" s="148"/>
      <c r="BV105" s="158">
        <f t="shared" si="30"/>
        <v>624</v>
      </c>
      <c r="BW105" s="159">
        <f t="shared" si="31"/>
        <v>1168.0899999999999</v>
      </c>
    </row>
    <row r="106" spans="1:75" ht="24.95" customHeight="1" x14ac:dyDescent="0.4">
      <c r="A106" s="25"/>
      <c r="B106" s="85"/>
      <c r="C106" s="40"/>
      <c r="D106" s="232" t="s">
        <v>205</v>
      </c>
      <c r="E106" s="233"/>
      <c r="F106" s="88" t="s">
        <v>166</v>
      </c>
      <c r="G106" s="133">
        <f>SUM(G5:G9,G19,G24:G25,G29,G39,G44:G45,G54,G57,G64:G65,G68,G69:G70,G75,G79:G80,G87:G96,G99:G103)</f>
        <v>3816.2199999999993</v>
      </c>
      <c r="H106" s="86"/>
      <c r="I106" s="86"/>
      <c r="J106" s="88"/>
      <c r="K106" s="88"/>
      <c r="L106" s="88"/>
      <c r="M106" s="232" t="s">
        <v>166</v>
      </c>
      <c r="N106" s="233"/>
      <c r="O106" s="132">
        <f>SUM(O5:O9,O19,O24:O25,O29,O39,O44:O45,O54,O57,O64:O65,O68,O69:O70,O75,O79:O80,O87:O96,O99:O103)</f>
        <v>6885.94</v>
      </c>
      <c r="P106" s="86"/>
      <c r="Q106" s="86"/>
      <c r="R106" s="88"/>
      <c r="S106" s="88"/>
      <c r="T106" s="88"/>
      <c r="U106" s="268">
        <f>O106*2</f>
        <v>13771.88</v>
      </c>
      <c r="V106" s="232" t="s">
        <v>166</v>
      </c>
      <c r="W106" s="233"/>
      <c r="X106" s="133">
        <f>SUM(X5:X9,X19,X24:X25,X29,X39,X44:X45,X54,X57,X64:X65,X68,X69:X70,X75,X79:X80,X87:X96,X99:X103)</f>
        <v>6312.8499999999995</v>
      </c>
      <c r="Y106" s="86"/>
      <c r="Z106" s="86"/>
      <c r="AA106" s="88"/>
      <c r="AB106" s="88"/>
      <c r="AC106" s="88"/>
      <c r="AD106" s="270">
        <f t="shared" si="29"/>
        <v>37877.1</v>
      </c>
      <c r="AE106" s="88" t="s">
        <v>166</v>
      </c>
      <c r="AF106" s="132">
        <f>SUM(AF5:AF9,AF19,AF24:AF25,AF29,AF39,AF44:AF45,AF54,AF57,AF64:AF65,AF68,AF69:AF70,AF75,AF79:AF80,AF87:AF96,AF99:AF103)</f>
        <v>5514.83</v>
      </c>
      <c r="AG106" s="88"/>
      <c r="AH106" s="25"/>
      <c r="AI106" s="86"/>
      <c r="AJ106" s="88"/>
      <c r="AK106" s="88"/>
      <c r="AL106" s="88"/>
      <c r="AM106" s="88" t="s">
        <v>166</v>
      </c>
      <c r="AN106" s="133">
        <f>SUM(AN5:AN9,AN19,AN24:AN25,AN29,AN39,AN44:AN45,AN54,AN57,AN64:AN65,AN68,AN69:AN70,AN75,AN79:AN80,AN87:AN96,AN99:AN103)</f>
        <v>3019.2900000000009</v>
      </c>
      <c r="AO106" s="86"/>
      <c r="AP106" s="25"/>
      <c r="AQ106" s="25"/>
      <c r="AR106" s="25"/>
      <c r="AS106" s="25"/>
      <c r="AT106" s="25"/>
      <c r="AU106" s="25" t="s">
        <v>165</v>
      </c>
      <c r="AV106" s="132">
        <f>SUM(AV5:AV9,AV19,AV24:AV25,AV29,AV39,AV44:AV45,AV54,AV57,AV64:AV65,AV68,AV69:AV70,AV75,AV79:AV80,AV87:AV96,AV99:AV103)</f>
        <v>3878.29</v>
      </c>
      <c r="AW106" s="25"/>
      <c r="AX106" s="5"/>
      <c r="AY106" s="86"/>
      <c r="AZ106" s="88"/>
      <c r="BA106" s="88"/>
      <c r="BB106" s="88"/>
      <c r="BC106" s="88" t="s">
        <v>166</v>
      </c>
      <c r="BD106" s="133">
        <f>SUM(BD5:BD9,BD19,BD24:BD25,BD29,BD39,BD44:BD45,BD54,BD57,BD64:BD65,BD68,BD69:BD70,BD75,BD79:BD80,BD87:BD96,BD99:BD103)</f>
        <v>1247.0300000000002</v>
      </c>
      <c r="BE106" s="88"/>
      <c r="BF106" s="5"/>
      <c r="BG106" s="86"/>
      <c r="BH106" s="88"/>
      <c r="BI106" s="88"/>
      <c r="BJ106" s="88"/>
      <c r="BK106" s="88" t="s">
        <v>166</v>
      </c>
      <c r="BL106" s="132">
        <f>SUM(BL5:BL9,BL19,BL24:BL25,BL29,BL39,BL44:BL45,BL54,BL57,BL64:BL65,BL68,BL69:BL70,BL75,BL79:BL80,BL87:BL96,BL99:BL103)</f>
        <v>4158.46</v>
      </c>
      <c r="BM106" s="88"/>
      <c r="BN106" s="5"/>
      <c r="BO106" s="86"/>
      <c r="BP106" s="88"/>
      <c r="BQ106" s="88"/>
      <c r="BR106" s="88"/>
      <c r="BS106" s="88" t="s">
        <v>166</v>
      </c>
      <c r="BT106" s="133">
        <f>SUM(BT5:BT9,BT19,BT24:BT25,BT29,BT39,BT44:BT45,BT54,BT57,BT64:BT65,BT68,BT69:BT70,BT75,BT79:BT80,BT87:BT96,BT99:BT103)</f>
        <v>1247.4300000000003</v>
      </c>
      <c r="BU106" s="88"/>
      <c r="BV106" s="102"/>
      <c r="BW106" s="101">
        <f>G106+U106+AD106+AF106+AN106+AV106+BD106+BL106+BT106</f>
        <v>74530.53</v>
      </c>
    </row>
    <row r="108" spans="1:75" x14ac:dyDescent="0.4">
      <c r="AH108" s="91"/>
    </row>
    <row r="111" spans="1:75" x14ac:dyDescent="0.4">
      <c r="BU111" s="103"/>
      <c r="BW111" s="96"/>
    </row>
    <row r="112" spans="1:75" x14ac:dyDescent="0.4">
      <c r="BS112" s="96"/>
    </row>
  </sheetData>
  <mergeCells count="143">
    <mergeCell ref="I1:U1"/>
    <mergeCell ref="U2:U4"/>
    <mergeCell ref="AE1:AF1"/>
    <mergeCell ref="V1:AD1"/>
    <mergeCell ref="AD2:AD4"/>
    <mergeCell ref="N2:N4"/>
    <mergeCell ref="W2:W4"/>
    <mergeCell ref="V106:W106"/>
    <mergeCell ref="M106:N106"/>
    <mergeCell ref="BV2:BV4"/>
    <mergeCell ref="BW2:BW4"/>
    <mergeCell ref="A10:A25"/>
    <mergeCell ref="BN70:BN80"/>
    <mergeCell ref="BN81:BN90"/>
    <mergeCell ref="BN97:BN100"/>
    <mergeCell ref="BN91:BN95"/>
    <mergeCell ref="BN1:BU1"/>
    <mergeCell ref="BV1:BW1"/>
    <mergeCell ref="BN65:BN69"/>
    <mergeCell ref="BN46:BN63"/>
    <mergeCell ref="BN26:BN45"/>
    <mergeCell ref="BN10:BN25"/>
    <mergeCell ref="BR2:BR4"/>
    <mergeCell ref="BS2:BS4"/>
    <mergeCell ref="BT2:BT4"/>
    <mergeCell ref="BU2:BU4"/>
    <mergeCell ref="BN5:BN9"/>
    <mergeCell ref="A1:E1"/>
    <mergeCell ref="AX1:BE1"/>
    <mergeCell ref="BF1:BM1"/>
    <mergeCell ref="AX66:AX70"/>
    <mergeCell ref="AX97:AX100"/>
    <mergeCell ref="AX81:AX90"/>
    <mergeCell ref="D106:E106"/>
    <mergeCell ref="BN2:BN4"/>
    <mergeCell ref="BO2:BO4"/>
    <mergeCell ref="BP2:BP4"/>
    <mergeCell ref="BQ2:BQ4"/>
    <mergeCell ref="BF66:BF70"/>
    <mergeCell ref="BF81:BF90"/>
    <mergeCell ref="BF71:BF80"/>
    <mergeCell ref="BF91:BF95"/>
    <mergeCell ref="BF97:BF100"/>
    <mergeCell ref="BF5:BF9"/>
    <mergeCell ref="BF12:BF25"/>
    <mergeCell ref="BF46:BF65"/>
    <mergeCell ref="BF26:BF45"/>
    <mergeCell ref="BK2:BK4"/>
    <mergeCell ref="BL2:BL4"/>
    <mergeCell ref="BM2:BM4"/>
    <mergeCell ref="BF2:BF4"/>
    <mergeCell ref="BG2:BG4"/>
    <mergeCell ref="BH2:BH4"/>
    <mergeCell ref="BI2:BI4"/>
    <mergeCell ref="BJ2:BJ4"/>
    <mergeCell ref="AX26:AX45"/>
    <mergeCell ref="AX46:AX65"/>
    <mergeCell ref="AX71:AX80"/>
    <mergeCell ref="AX91:AX95"/>
    <mergeCell ref="BD2:BD4"/>
    <mergeCell ref="BE2:BE4"/>
    <mergeCell ref="AX5:AX9"/>
    <mergeCell ref="AX10:AX25"/>
    <mergeCell ref="AX2:AX4"/>
    <mergeCell ref="AY2:AY4"/>
    <mergeCell ref="AZ2:AZ4"/>
    <mergeCell ref="BA2:BA4"/>
    <mergeCell ref="BB2:BB4"/>
    <mergeCell ref="BC2:BC4"/>
    <mergeCell ref="AP1:AW1"/>
    <mergeCell ref="AP97:AP100"/>
    <mergeCell ref="AP91:AP95"/>
    <mergeCell ref="AP81:AP90"/>
    <mergeCell ref="AQ2:AQ4"/>
    <mergeCell ref="AP10:AP25"/>
    <mergeCell ref="AP26:AP45"/>
    <mergeCell ref="AP2:AP4"/>
    <mergeCell ref="AP46:AP65"/>
    <mergeCell ref="AP66:AP70"/>
    <mergeCell ref="AP71:AP80"/>
    <mergeCell ref="AR2:AR4"/>
    <mergeCell ref="AS2:AS4"/>
    <mergeCell ref="AT2:AT4"/>
    <mergeCell ref="AU2:AU4"/>
    <mergeCell ref="AV2:AV4"/>
    <mergeCell ref="AW2:AW4"/>
    <mergeCell ref="AP5:AP9"/>
    <mergeCell ref="AH97:AH100"/>
    <mergeCell ref="AH91:AH96"/>
    <mergeCell ref="AH81:AH90"/>
    <mergeCell ref="AH66:AH70"/>
    <mergeCell ref="AH10:AH25"/>
    <mergeCell ref="AH26:AH45"/>
    <mergeCell ref="AH46:AH65"/>
    <mergeCell ref="AH71:AH80"/>
    <mergeCell ref="A26:A45"/>
    <mergeCell ref="A46:A65"/>
    <mergeCell ref="A71:A80"/>
    <mergeCell ref="A91:A95"/>
    <mergeCell ref="A97:A100"/>
    <mergeCell ref="A66:A70"/>
    <mergeCell ref="AL2:AL4"/>
    <mergeCell ref="AM2:AM4"/>
    <mergeCell ref="AN2:AN4"/>
    <mergeCell ref="AO2:AO4"/>
    <mergeCell ref="A81:A90"/>
    <mergeCell ref="AH2:AH4"/>
    <mergeCell ref="AH5:AH9"/>
    <mergeCell ref="F1:H1"/>
    <mergeCell ref="AI2:AI4"/>
    <mergeCell ref="AJ2:AJ4"/>
    <mergeCell ref="AK2:AK4"/>
    <mergeCell ref="AH1:AO1"/>
    <mergeCell ref="Z2:Z4"/>
    <mergeCell ref="AA2:AA4"/>
    <mergeCell ref="AB2:AB4"/>
    <mergeCell ref="AC2:AC4"/>
    <mergeCell ref="AE2:AE4"/>
    <mergeCell ref="AF2:AF4"/>
    <mergeCell ref="AG2:AG4"/>
    <mergeCell ref="Y2:Y4"/>
    <mergeCell ref="I2:I4"/>
    <mergeCell ref="Q2:Q4"/>
    <mergeCell ref="R2:R4"/>
    <mergeCell ref="S2:S4"/>
    <mergeCell ref="T2:T4"/>
    <mergeCell ref="V2:V4"/>
    <mergeCell ref="X2:X4"/>
    <mergeCell ref="J2:J4"/>
    <mergeCell ref="K2:K4"/>
    <mergeCell ref="L2:L4"/>
    <mergeCell ref="M2:M4"/>
    <mergeCell ref="O2:O4"/>
    <mergeCell ref="P2:P4"/>
    <mergeCell ref="F2:F4"/>
    <mergeCell ref="G2:G4"/>
    <mergeCell ref="H2:H4"/>
    <mergeCell ref="A5:A9"/>
    <mergeCell ref="C2:C4"/>
    <mergeCell ref="D2:D4"/>
    <mergeCell ref="E2:E4"/>
    <mergeCell ref="A2:A4"/>
    <mergeCell ref="B2:B4"/>
  </mergeCells>
  <phoneticPr fontId="2"/>
  <printOptions horizontalCentered="1"/>
  <pageMargins left="0" right="0" top="0.74803149606299213" bottom="0.74803149606299213" header="0.31496062992125984" footer="0.31496062992125984"/>
  <pageSetup paperSize="8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36B7C-AE83-4742-B869-B0AA0E098BAA}">
  <dimension ref="A1:AH122"/>
  <sheetViews>
    <sheetView workbookViewId="0">
      <selection activeCell="A2" sqref="A2:A4"/>
    </sheetView>
  </sheetViews>
  <sheetFormatPr defaultRowHeight="13.5" x14ac:dyDescent="0.4"/>
  <cols>
    <col min="1" max="1" width="9" style="22"/>
    <col min="2" max="2" width="20.625" style="22" bestFit="1" customWidth="1"/>
    <col min="3" max="4" width="0" style="22" hidden="1" customWidth="1"/>
    <col min="5" max="7" width="9" style="22"/>
    <col min="8" max="9" width="0" style="22" hidden="1" customWidth="1"/>
    <col min="10" max="10" width="20.625" style="22" hidden="1" customWidth="1"/>
    <col min="11" max="13" width="0" style="22" hidden="1" customWidth="1"/>
    <col min="14" max="15" width="9" style="22"/>
    <col min="16" max="17" width="0" style="22" hidden="1" customWidth="1"/>
    <col min="18" max="18" width="20.625" style="22" hidden="1" customWidth="1"/>
    <col min="19" max="21" width="0" style="22" hidden="1" customWidth="1"/>
    <col min="22" max="23" width="9" style="22"/>
    <col min="24" max="25" width="0" style="22" hidden="1" customWidth="1"/>
    <col min="26" max="26" width="20.625" style="22" hidden="1" customWidth="1"/>
    <col min="27" max="29" width="0" style="22" hidden="1" customWidth="1"/>
    <col min="30" max="31" width="9" style="22"/>
    <col min="32" max="32" width="0" style="22" hidden="1" customWidth="1"/>
    <col min="33" max="16384" width="9" style="22"/>
  </cols>
  <sheetData>
    <row r="1" spans="1:34" ht="24.95" customHeight="1" x14ac:dyDescent="0.4">
      <c r="A1" s="237" t="s">
        <v>236</v>
      </c>
      <c r="B1" s="237"/>
      <c r="C1" s="237"/>
      <c r="D1" s="238"/>
      <c r="E1" s="235" t="s">
        <v>226</v>
      </c>
      <c r="F1" s="235"/>
      <c r="G1" s="235"/>
      <c r="H1" s="235"/>
      <c r="I1" s="239" t="s">
        <v>227</v>
      </c>
      <c r="J1" s="240"/>
      <c r="K1" s="240"/>
      <c r="L1" s="240"/>
      <c r="M1" s="240"/>
      <c r="N1" s="240"/>
      <c r="O1" s="240"/>
      <c r="P1" s="241"/>
      <c r="Q1" s="235" t="s">
        <v>228</v>
      </c>
      <c r="R1" s="235"/>
      <c r="S1" s="235"/>
      <c r="T1" s="235"/>
      <c r="U1" s="235"/>
      <c r="V1" s="235"/>
      <c r="W1" s="235"/>
      <c r="X1" s="235"/>
      <c r="Y1" s="236" t="s">
        <v>230</v>
      </c>
      <c r="Z1" s="236"/>
      <c r="AA1" s="236"/>
      <c r="AB1" s="236"/>
      <c r="AC1" s="236"/>
      <c r="AD1" s="236"/>
      <c r="AE1" s="236"/>
      <c r="AF1" s="236"/>
      <c r="AG1" s="245" t="s">
        <v>75</v>
      </c>
      <c r="AH1" s="246"/>
    </row>
    <row r="2" spans="1:34" ht="24.95" customHeight="1" x14ac:dyDescent="0.4">
      <c r="A2" s="206" t="s">
        <v>88</v>
      </c>
      <c r="B2" s="206" t="s">
        <v>90</v>
      </c>
      <c r="C2" s="215" t="s">
        <v>92</v>
      </c>
      <c r="D2" s="206" t="s">
        <v>94</v>
      </c>
      <c r="E2" s="215" t="s">
        <v>96</v>
      </c>
      <c r="F2" s="206" t="s">
        <v>98</v>
      </c>
      <c r="G2" s="209" t="s">
        <v>100</v>
      </c>
      <c r="H2" s="206" t="s">
        <v>102</v>
      </c>
      <c r="I2" s="206" t="s">
        <v>88</v>
      </c>
      <c r="J2" s="206" t="s">
        <v>90</v>
      </c>
      <c r="K2" s="215" t="s">
        <v>92</v>
      </c>
      <c r="L2" s="206" t="s">
        <v>94</v>
      </c>
      <c r="M2" s="215" t="s">
        <v>96</v>
      </c>
      <c r="N2" s="206" t="s">
        <v>98</v>
      </c>
      <c r="O2" s="218" t="s">
        <v>100</v>
      </c>
      <c r="P2" s="206" t="s">
        <v>102</v>
      </c>
      <c r="Q2" s="206" t="s">
        <v>88</v>
      </c>
      <c r="R2" s="206" t="s">
        <v>90</v>
      </c>
      <c r="S2" s="215" t="s">
        <v>92</v>
      </c>
      <c r="T2" s="206" t="s">
        <v>94</v>
      </c>
      <c r="U2" s="215" t="s">
        <v>96</v>
      </c>
      <c r="V2" s="206" t="s">
        <v>98</v>
      </c>
      <c r="W2" s="209" t="s">
        <v>100</v>
      </c>
      <c r="X2" s="206" t="s">
        <v>102</v>
      </c>
      <c r="Y2" s="206" t="s">
        <v>88</v>
      </c>
      <c r="Z2" s="206" t="s">
        <v>90</v>
      </c>
      <c r="AA2" s="215" t="s">
        <v>92</v>
      </c>
      <c r="AB2" s="206" t="s">
        <v>94</v>
      </c>
      <c r="AC2" s="215" t="s">
        <v>96</v>
      </c>
      <c r="AD2" s="206" t="s">
        <v>98</v>
      </c>
      <c r="AE2" s="218" t="s">
        <v>100</v>
      </c>
      <c r="AF2" s="206" t="s">
        <v>102</v>
      </c>
      <c r="AG2" s="242" t="s">
        <v>98</v>
      </c>
      <c r="AH2" s="242" t="s">
        <v>231</v>
      </c>
    </row>
    <row r="3" spans="1:34" ht="24.95" customHeight="1" x14ac:dyDescent="0.4">
      <c r="A3" s="207"/>
      <c r="B3" s="207"/>
      <c r="C3" s="216"/>
      <c r="D3" s="207"/>
      <c r="E3" s="216"/>
      <c r="F3" s="207"/>
      <c r="G3" s="210"/>
      <c r="H3" s="207"/>
      <c r="I3" s="207"/>
      <c r="J3" s="207"/>
      <c r="K3" s="216"/>
      <c r="L3" s="207"/>
      <c r="M3" s="216"/>
      <c r="N3" s="207"/>
      <c r="O3" s="219"/>
      <c r="P3" s="207"/>
      <c r="Q3" s="207"/>
      <c r="R3" s="207"/>
      <c r="S3" s="216"/>
      <c r="T3" s="207"/>
      <c r="U3" s="216"/>
      <c r="V3" s="207"/>
      <c r="W3" s="210"/>
      <c r="X3" s="207"/>
      <c r="Y3" s="207"/>
      <c r="Z3" s="207"/>
      <c r="AA3" s="216"/>
      <c r="AB3" s="207"/>
      <c r="AC3" s="216"/>
      <c r="AD3" s="207"/>
      <c r="AE3" s="219"/>
      <c r="AF3" s="207"/>
      <c r="AG3" s="243"/>
      <c r="AH3" s="243"/>
    </row>
    <row r="4" spans="1:34" ht="24.95" customHeight="1" x14ac:dyDescent="0.4">
      <c r="A4" s="208"/>
      <c r="B4" s="208"/>
      <c r="C4" s="217"/>
      <c r="D4" s="208"/>
      <c r="E4" s="217"/>
      <c r="F4" s="208"/>
      <c r="G4" s="211"/>
      <c r="H4" s="208"/>
      <c r="I4" s="208"/>
      <c r="J4" s="208"/>
      <c r="K4" s="217"/>
      <c r="L4" s="208"/>
      <c r="M4" s="217"/>
      <c r="N4" s="208"/>
      <c r="O4" s="220"/>
      <c r="P4" s="208"/>
      <c r="Q4" s="208"/>
      <c r="R4" s="208"/>
      <c r="S4" s="217"/>
      <c r="T4" s="208"/>
      <c r="U4" s="217"/>
      <c r="V4" s="208"/>
      <c r="W4" s="211"/>
      <c r="X4" s="208"/>
      <c r="Y4" s="208"/>
      <c r="Z4" s="208"/>
      <c r="AA4" s="217"/>
      <c r="AB4" s="208"/>
      <c r="AC4" s="217"/>
      <c r="AD4" s="208"/>
      <c r="AE4" s="220"/>
      <c r="AF4" s="208"/>
      <c r="AG4" s="244"/>
      <c r="AH4" s="244"/>
    </row>
    <row r="5" spans="1:34" ht="24.95" customHeight="1" x14ac:dyDescent="0.4">
      <c r="A5" s="224" t="s">
        <v>104</v>
      </c>
      <c r="B5" s="160" t="s">
        <v>229</v>
      </c>
      <c r="C5" s="134"/>
      <c r="D5" s="135"/>
      <c r="E5" s="134"/>
      <c r="F5" s="135"/>
      <c r="G5" s="136"/>
      <c r="H5" s="135"/>
      <c r="I5" s="224" t="s">
        <v>104</v>
      </c>
      <c r="J5" s="135"/>
      <c r="K5" s="134"/>
      <c r="L5" s="135"/>
      <c r="M5" s="134"/>
      <c r="N5" s="135"/>
      <c r="O5" s="137"/>
      <c r="P5" s="135"/>
      <c r="Q5" s="224" t="s">
        <v>104</v>
      </c>
      <c r="R5" s="135"/>
      <c r="S5" s="134"/>
      <c r="T5" s="135"/>
      <c r="U5" s="134"/>
      <c r="V5" s="135"/>
      <c r="W5" s="136"/>
      <c r="X5" s="135"/>
      <c r="Y5" s="224" t="s">
        <v>104</v>
      </c>
      <c r="Z5" s="160" t="s">
        <v>229</v>
      </c>
      <c r="AA5" s="138">
        <v>6.907</v>
      </c>
      <c r="AB5" s="81">
        <v>4.9459999999999997</v>
      </c>
      <c r="AC5" s="81">
        <v>9.8699999999999992</v>
      </c>
      <c r="AD5" s="81">
        <v>2</v>
      </c>
      <c r="AE5" s="142">
        <f>ROUNDUP(AA5*AB5*AC5*AD5,1)</f>
        <v>674.4</v>
      </c>
      <c r="AF5" s="81"/>
      <c r="AG5" s="94">
        <f>F5+N5+V5+AD5</f>
        <v>2</v>
      </c>
      <c r="AH5" s="161">
        <f>G5+O5+W5+AE5</f>
        <v>674.4</v>
      </c>
    </row>
    <row r="6" spans="1:34" ht="24.95" customHeight="1" x14ac:dyDescent="0.4">
      <c r="A6" s="225"/>
      <c r="B6" s="81" t="s">
        <v>106</v>
      </c>
      <c r="C6" s="134"/>
      <c r="D6" s="135"/>
      <c r="E6" s="134"/>
      <c r="F6" s="135"/>
      <c r="G6" s="136"/>
      <c r="H6" s="135"/>
      <c r="I6" s="225"/>
      <c r="J6" s="135"/>
      <c r="K6" s="134"/>
      <c r="L6" s="135"/>
      <c r="M6" s="134"/>
      <c r="N6" s="135"/>
      <c r="O6" s="137"/>
      <c r="P6" s="135"/>
      <c r="Q6" s="225"/>
      <c r="R6" s="135"/>
      <c r="S6" s="134"/>
      <c r="T6" s="135"/>
      <c r="U6" s="134"/>
      <c r="V6" s="135"/>
      <c r="W6" s="136"/>
      <c r="X6" s="135"/>
      <c r="Y6" s="225"/>
      <c r="Z6" s="81" t="s">
        <v>106</v>
      </c>
      <c r="AA6" s="81">
        <v>4.9459999999999997</v>
      </c>
      <c r="AB6" s="81"/>
      <c r="AC6" s="81">
        <v>1.6</v>
      </c>
      <c r="AD6" s="81">
        <v>8</v>
      </c>
      <c r="AE6" s="142">
        <f>ROUNDUP(AA6*AC6*AD6,1)</f>
        <v>63.4</v>
      </c>
      <c r="AF6" s="81"/>
      <c r="AG6" s="94">
        <f t="shared" ref="AG6:AG83" si="0">F6+N6+V6+AD6</f>
        <v>8</v>
      </c>
      <c r="AH6" s="161">
        <f t="shared" ref="AH6:AH83" si="1">G6+O6+W6+AE6</f>
        <v>63.4</v>
      </c>
    </row>
    <row r="7" spans="1:34" ht="24.95" customHeight="1" x14ac:dyDescent="0.4">
      <c r="A7" s="225"/>
      <c r="B7" s="81" t="s">
        <v>108</v>
      </c>
      <c r="C7" s="134"/>
      <c r="D7" s="135"/>
      <c r="E7" s="134"/>
      <c r="F7" s="135"/>
      <c r="G7" s="136"/>
      <c r="H7" s="135"/>
      <c r="I7" s="225"/>
      <c r="J7" s="135"/>
      <c r="K7" s="134"/>
      <c r="L7" s="135"/>
      <c r="M7" s="134"/>
      <c r="N7" s="135"/>
      <c r="O7" s="137"/>
      <c r="P7" s="135"/>
      <c r="Q7" s="225"/>
      <c r="R7" s="135"/>
      <c r="S7" s="134"/>
      <c r="T7" s="135"/>
      <c r="U7" s="134"/>
      <c r="V7" s="135"/>
      <c r="W7" s="136"/>
      <c r="X7" s="135"/>
      <c r="Y7" s="225"/>
      <c r="Z7" s="81" t="s">
        <v>108</v>
      </c>
      <c r="AA7" s="81">
        <v>4.9459999999999997</v>
      </c>
      <c r="AB7" s="81"/>
      <c r="AC7" s="81">
        <v>0.66</v>
      </c>
      <c r="AD7" s="81">
        <v>4</v>
      </c>
      <c r="AE7" s="142">
        <f>ROUNDUP(AA7*AC7*AD7,1)</f>
        <v>13.1</v>
      </c>
      <c r="AF7" s="81"/>
      <c r="AG7" s="94">
        <f t="shared" si="0"/>
        <v>4</v>
      </c>
      <c r="AH7" s="161">
        <f t="shared" si="1"/>
        <v>13.1</v>
      </c>
    </row>
    <row r="8" spans="1:34" ht="24.95" customHeight="1" x14ac:dyDescent="0.4">
      <c r="A8" s="225"/>
      <c r="B8" s="81" t="s">
        <v>110</v>
      </c>
      <c r="C8" s="134"/>
      <c r="D8" s="135"/>
      <c r="E8" s="134"/>
      <c r="F8" s="135"/>
      <c r="G8" s="136"/>
      <c r="H8" s="135"/>
      <c r="I8" s="225"/>
      <c r="J8" s="135"/>
      <c r="K8" s="134"/>
      <c r="L8" s="135"/>
      <c r="M8" s="134"/>
      <c r="N8" s="135"/>
      <c r="O8" s="137"/>
      <c r="P8" s="135"/>
      <c r="Q8" s="225"/>
      <c r="R8" s="135"/>
      <c r="S8" s="134"/>
      <c r="T8" s="135"/>
      <c r="U8" s="134"/>
      <c r="V8" s="135"/>
      <c r="W8" s="136"/>
      <c r="X8" s="135"/>
      <c r="Y8" s="225"/>
      <c r="Z8" s="81" t="s">
        <v>110</v>
      </c>
      <c r="AA8" s="138">
        <v>6.907</v>
      </c>
      <c r="AB8" s="81"/>
      <c r="AC8" s="81">
        <v>3.25</v>
      </c>
      <c r="AD8" s="81">
        <v>4</v>
      </c>
      <c r="AE8" s="142">
        <f>ROUNDUP(AA8*AC8*AD8,1)</f>
        <v>89.8</v>
      </c>
      <c r="AF8" s="81"/>
      <c r="AG8" s="94">
        <f t="shared" si="0"/>
        <v>4</v>
      </c>
      <c r="AH8" s="161">
        <f t="shared" si="1"/>
        <v>89.8</v>
      </c>
    </row>
    <row r="9" spans="1:34" ht="24.95" customHeight="1" x14ac:dyDescent="0.4">
      <c r="A9" s="225"/>
      <c r="B9" s="81" t="s">
        <v>105</v>
      </c>
      <c r="C9" s="138">
        <v>7.8079999999999998</v>
      </c>
      <c r="D9" s="81">
        <v>6.6349999999999998</v>
      </c>
      <c r="E9" s="81">
        <v>9.8699999999999992</v>
      </c>
      <c r="F9" s="81">
        <v>1</v>
      </c>
      <c r="G9" s="140">
        <f>ROUNDUP(C9*D9*E9*F9,1)</f>
        <v>511.40000000000003</v>
      </c>
      <c r="H9" s="81"/>
      <c r="I9" s="225"/>
      <c r="J9" s="81" t="s">
        <v>105</v>
      </c>
      <c r="K9" s="138">
        <v>7.8079999999999998</v>
      </c>
      <c r="L9" s="81">
        <v>6.6349999999999998</v>
      </c>
      <c r="M9" s="81">
        <v>9.8699999999999992</v>
      </c>
      <c r="N9" s="81">
        <v>1</v>
      </c>
      <c r="O9" s="142">
        <f>ROUNDUP(K9*L9*M9*N9,1)</f>
        <v>511.40000000000003</v>
      </c>
      <c r="P9" s="81"/>
      <c r="Q9" s="225"/>
      <c r="R9" s="81" t="s">
        <v>105</v>
      </c>
      <c r="S9" s="138">
        <v>3.8029999999999999</v>
      </c>
      <c r="T9" s="81">
        <v>12.246</v>
      </c>
      <c r="U9" s="81">
        <v>9.8699999999999992</v>
      </c>
      <c r="V9" s="81">
        <v>1</v>
      </c>
      <c r="W9" s="140">
        <f>ROUNDUP(S9*T9*U9*V9,1)</f>
        <v>459.70000000000005</v>
      </c>
      <c r="X9" s="81"/>
      <c r="Y9" s="225"/>
      <c r="Z9" s="81" t="s">
        <v>105</v>
      </c>
      <c r="AA9" s="138">
        <v>3.59</v>
      </c>
      <c r="AB9" s="81">
        <v>4.4850000000000003</v>
      </c>
      <c r="AC9" s="81">
        <v>9.8699999999999992</v>
      </c>
      <c r="AD9" s="81">
        <v>1</v>
      </c>
      <c r="AE9" s="142">
        <f>ROUNDUP(AA9*AB9*AC9*AD9,1)</f>
        <v>159</v>
      </c>
      <c r="AF9" s="81"/>
      <c r="AG9" s="94">
        <f t="shared" si="0"/>
        <v>4</v>
      </c>
      <c r="AH9" s="161">
        <f t="shared" si="1"/>
        <v>1641.5</v>
      </c>
    </row>
    <row r="10" spans="1:34" ht="24.95" customHeight="1" x14ac:dyDescent="0.4">
      <c r="A10" s="225"/>
      <c r="B10" s="81" t="s">
        <v>106</v>
      </c>
      <c r="C10" s="81">
        <v>6.6349999999999998</v>
      </c>
      <c r="D10" s="81"/>
      <c r="E10" s="81">
        <v>1.6</v>
      </c>
      <c r="F10" s="81">
        <v>5</v>
      </c>
      <c r="G10" s="140">
        <f>ROUNDUP(C10*E10*F10,1)</f>
        <v>53.1</v>
      </c>
      <c r="H10" s="81"/>
      <c r="I10" s="225"/>
      <c r="J10" s="81" t="s">
        <v>106</v>
      </c>
      <c r="K10" s="81">
        <v>6.6349999999999998</v>
      </c>
      <c r="L10" s="81"/>
      <c r="M10" s="81">
        <v>1.6</v>
      </c>
      <c r="N10" s="81">
        <v>5</v>
      </c>
      <c r="O10" s="142">
        <f>ROUNDUP(K10*M10*N10,1)</f>
        <v>53.1</v>
      </c>
      <c r="P10" s="81"/>
      <c r="Q10" s="225"/>
      <c r="R10" s="81" t="s">
        <v>106</v>
      </c>
      <c r="S10" s="81">
        <v>12.246</v>
      </c>
      <c r="T10" s="81"/>
      <c r="U10" s="81">
        <v>1.6</v>
      </c>
      <c r="V10" s="81">
        <v>3</v>
      </c>
      <c r="W10" s="140">
        <f>ROUNDUP(S10*U10*V10,1)</f>
        <v>58.800000000000004</v>
      </c>
      <c r="X10" s="81"/>
      <c r="Y10" s="225"/>
      <c r="Z10" s="81" t="s">
        <v>106</v>
      </c>
      <c r="AA10" s="81">
        <v>4.4850000000000003</v>
      </c>
      <c r="AB10" s="81"/>
      <c r="AC10" s="81">
        <v>1.6</v>
      </c>
      <c r="AD10" s="81">
        <v>3</v>
      </c>
      <c r="AE10" s="142">
        <f>ROUNDUP(AA10*AC10*AD10,1)</f>
        <v>21.6</v>
      </c>
      <c r="AF10" s="81"/>
      <c r="AG10" s="94">
        <f t="shared" si="0"/>
        <v>16</v>
      </c>
      <c r="AH10" s="161">
        <f t="shared" si="1"/>
        <v>186.6</v>
      </c>
    </row>
    <row r="11" spans="1:34" ht="24.95" customHeight="1" x14ac:dyDescent="0.4">
      <c r="A11" s="225"/>
      <c r="B11" s="81" t="s">
        <v>108</v>
      </c>
      <c r="C11" s="81">
        <v>6.6349999999999998</v>
      </c>
      <c r="D11" s="81"/>
      <c r="E11" s="81">
        <v>0.66</v>
      </c>
      <c r="F11" s="81">
        <v>2</v>
      </c>
      <c r="G11" s="140">
        <f>ROUNDUP(C11*E11*F11,1)</f>
        <v>8.7999999999999989</v>
      </c>
      <c r="H11" s="81"/>
      <c r="I11" s="225"/>
      <c r="J11" s="81" t="s">
        <v>108</v>
      </c>
      <c r="K11" s="81">
        <v>6.6349999999999998</v>
      </c>
      <c r="L11" s="81"/>
      <c r="M11" s="81">
        <v>0.66</v>
      </c>
      <c r="N11" s="81">
        <v>2</v>
      </c>
      <c r="O11" s="142">
        <f>ROUNDUP(K11*M11*N11,1)</f>
        <v>8.7999999999999989</v>
      </c>
      <c r="P11" s="81"/>
      <c r="Q11" s="225"/>
      <c r="R11" s="81" t="s">
        <v>108</v>
      </c>
      <c r="S11" s="81">
        <v>12.246</v>
      </c>
      <c r="T11" s="81"/>
      <c r="U11" s="81">
        <v>0.66</v>
      </c>
      <c r="V11" s="81">
        <v>2</v>
      </c>
      <c r="W11" s="140">
        <f>ROUNDUP(S11*U11*V11,1)</f>
        <v>16.200000000000003</v>
      </c>
      <c r="X11" s="81"/>
      <c r="Y11" s="225"/>
      <c r="Z11" s="81" t="s">
        <v>108</v>
      </c>
      <c r="AA11" s="81">
        <v>4.4850000000000003</v>
      </c>
      <c r="AB11" s="81"/>
      <c r="AC11" s="81">
        <v>0.66</v>
      </c>
      <c r="AD11" s="81">
        <v>2</v>
      </c>
      <c r="AE11" s="142">
        <f>ROUNDUP(AA11*AC11*AD11,1)</f>
        <v>6</v>
      </c>
      <c r="AF11" s="81"/>
      <c r="AG11" s="94">
        <f t="shared" si="0"/>
        <v>8</v>
      </c>
      <c r="AH11" s="161">
        <f t="shared" si="1"/>
        <v>39.799999999999997</v>
      </c>
    </row>
    <row r="12" spans="1:34" ht="24.95" customHeight="1" x14ac:dyDescent="0.4">
      <c r="A12" s="225"/>
      <c r="B12" s="81" t="s">
        <v>110</v>
      </c>
      <c r="C12" s="138">
        <v>7.8079999999999998</v>
      </c>
      <c r="D12" s="81"/>
      <c r="E12" s="81">
        <v>3.25</v>
      </c>
      <c r="F12" s="81">
        <v>2</v>
      </c>
      <c r="G12" s="140">
        <f>ROUNDUP(C12*E12*F12,1)</f>
        <v>50.800000000000004</v>
      </c>
      <c r="H12" s="81"/>
      <c r="I12" s="225"/>
      <c r="J12" s="81" t="s">
        <v>110</v>
      </c>
      <c r="K12" s="138">
        <v>7.8079999999999998</v>
      </c>
      <c r="L12" s="81"/>
      <c r="M12" s="81">
        <v>3.25</v>
      </c>
      <c r="N12" s="81">
        <v>2</v>
      </c>
      <c r="O12" s="142">
        <f>ROUNDUP(K12*M12*N12,1)</f>
        <v>50.800000000000004</v>
      </c>
      <c r="P12" s="81"/>
      <c r="Q12" s="225"/>
      <c r="R12" s="81" t="s">
        <v>110</v>
      </c>
      <c r="S12" s="138">
        <v>3.8029999999999999</v>
      </c>
      <c r="T12" s="81"/>
      <c r="U12" s="81">
        <v>3.25</v>
      </c>
      <c r="V12" s="81">
        <v>2</v>
      </c>
      <c r="W12" s="140">
        <f>ROUNDUP(S12*U12*V12,1)</f>
        <v>24.8</v>
      </c>
      <c r="X12" s="81"/>
      <c r="Y12" s="225"/>
      <c r="Z12" s="81" t="s">
        <v>110</v>
      </c>
      <c r="AA12" s="138">
        <v>3.59</v>
      </c>
      <c r="AB12" s="81"/>
      <c r="AC12" s="81">
        <v>3.25</v>
      </c>
      <c r="AD12" s="81">
        <v>2</v>
      </c>
      <c r="AE12" s="142">
        <f>ROUNDUP(AA12*AC12*AD12,1)</f>
        <v>23.400000000000002</v>
      </c>
      <c r="AF12" s="81"/>
      <c r="AG12" s="94">
        <f t="shared" si="0"/>
        <v>8</v>
      </c>
      <c r="AH12" s="161">
        <f t="shared" si="1"/>
        <v>149.80000000000001</v>
      </c>
    </row>
    <row r="13" spans="1:34" ht="24.95" customHeight="1" x14ac:dyDescent="0.4">
      <c r="A13" s="226"/>
      <c r="B13" s="81" t="s">
        <v>112</v>
      </c>
      <c r="C13" s="81" t="s">
        <v>113</v>
      </c>
      <c r="D13" s="81" t="s">
        <v>115</v>
      </c>
      <c r="E13" s="81">
        <v>4.2000000000000003E-2</v>
      </c>
      <c r="F13" s="81">
        <v>200</v>
      </c>
      <c r="G13" s="140">
        <f>ROUNDUP(E13*F13,1)</f>
        <v>8.4</v>
      </c>
      <c r="H13" s="81" t="s">
        <v>218</v>
      </c>
      <c r="I13" s="226"/>
      <c r="J13" s="81" t="s">
        <v>112</v>
      </c>
      <c r="K13" s="81" t="s">
        <v>113</v>
      </c>
      <c r="L13" s="81" t="s">
        <v>115</v>
      </c>
      <c r="M13" s="81">
        <v>4.2000000000000003E-2</v>
      </c>
      <c r="N13" s="81">
        <v>200</v>
      </c>
      <c r="O13" s="142">
        <f>ROUNDUP(M13*N13,1)</f>
        <v>8.4</v>
      </c>
      <c r="P13" s="81" t="s">
        <v>218</v>
      </c>
      <c r="Q13" s="226"/>
      <c r="R13" s="81" t="s">
        <v>112</v>
      </c>
      <c r="S13" s="81" t="s">
        <v>113</v>
      </c>
      <c r="T13" s="81" t="s">
        <v>115</v>
      </c>
      <c r="U13" s="81">
        <v>4.2000000000000003E-2</v>
      </c>
      <c r="V13" s="81">
        <v>186</v>
      </c>
      <c r="W13" s="140">
        <f>ROUNDUP(U13*V13,1)</f>
        <v>7.8999999999999995</v>
      </c>
      <c r="X13" s="81" t="s">
        <v>221</v>
      </c>
      <c r="Y13" s="226"/>
      <c r="Z13" s="81" t="s">
        <v>112</v>
      </c>
      <c r="AA13" s="81" t="s">
        <v>113</v>
      </c>
      <c r="AB13" s="81" t="s">
        <v>115</v>
      </c>
      <c r="AC13" s="81">
        <v>4.2000000000000003E-2</v>
      </c>
      <c r="AD13" s="81">
        <v>169</v>
      </c>
      <c r="AE13" s="142">
        <f>ROUNDUP(AC13*AD13,1)</f>
        <v>7.1</v>
      </c>
      <c r="AF13" s="81" t="s">
        <v>222</v>
      </c>
      <c r="AG13" s="94">
        <f t="shared" si="0"/>
        <v>755</v>
      </c>
      <c r="AH13" s="161">
        <f t="shared" si="1"/>
        <v>31.799999999999997</v>
      </c>
    </row>
    <row r="14" spans="1:34" ht="24.95" hidden="1" customHeight="1" x14ac:dyDescent="0.4">
      <c r="A14" s="224" t="s">
        <v>118</v>
      </c>
      <c r="B14" s="81" t="s">
        <v>119</v>
      </c>
      <c r="C14" s="81">
        <v>7.125</v>
      </c>
      <c r="D14" s="81"/>
      <c r="E14" s="81">
        <v>20.7</v>
      </c>
      <c r="F14" s="81">
        <v>2</v>
      </c>
      <c r="G14" s="140">
        <f>ROUNDUP(C14*E14*F14,1)</f>
        <v>295</v>
      </c>
      <c r="H14" s="81"/>
      <c r="I14" s="224" t="s">
        <v>118</v>
      </c>
      <c r="J14" s="81" t="s">
        <v>119</v>
      </c>
      <c r="K14" s="81">
        <v>7.125</v>
      </c>
      <c r="L14" s="81"/>
      <c r="M14" s="81">
        <v>20.7</v>
      </c>
      <c r="N14" s="81">
        <v>2</v>
      </c>
      <c r="O14" s="142">
        <f t="shared" ref="O14:O23" si="2">ROUNDUP(K14*M14*N14,1)</f>
        <v>295</v>
      </c>
      <c r="P14" s="81"/>
      <c r="Q14" s="224" t="s">
        <v>118</v>
      </c>
      <c r="R14" s="81"/>
      <c r="S14" s="81"/>
      <c r="T14" s="81"/>
      <c r="U14" s="81"/>
      <c r="V14" s="81"/>
      <c r="W14" s="140"/>
      <c r="X14" s="81"/>
      <c r="Y14" s="224" t="s">
        <v>118</v>
      </c>
      <c r="Z14" s="81" t="s">
        <v>119</v>
      </c>
      <c r="AA14" s="81">
        <v>2.4380000000000002</v>
      </c>
      <c r="AB14" s="81"/>
      <c r="AC14" s="81">
        <v>20.7</v>
      </c>
      <c r="AD14" s="81">
        <v>8</v>
      </c>
      <c r="AE14" s="142">
        <f t="shared" ref="AE14:AE26" si="3">ROUNDUP(AA14*AC14*AD14,1)</f>
        <v>403.8</v>
      </c>
      <c r="AF14" s="81"/>
      <c r="AG14" s="94">
        <f t="shared" si="0"/>
        <v>12</v>
      </c>
      <c r="AH14" s="161">
        <f t="shared" si="1"/>
        <v>993.8</v>
      </c>
    </row>
    <row r="15" spans="1:34" ht="24.95" hidden="1" customHeight="1" x14ac:dyDescent="0.4">
      <c r="A15" s="225"/>
      <c r="B15" s="81" t="s">
        <v>119</v>
      </c>
      <c r="C15" s="81">
        <v>7.0250000000000004</v>
      </c>
      <c r="D15" s="81"/>
      <c r="E15" s="81">
        <v>20.7</v>
      </c>
      <c r="F15" s="81">
        <v>4</v>
      </c>
      <c r="G15" s="140">
        <f t="shared" ref="G15:G23" si="4">ROUNDUP(C15*E15*F15,1)</f>
        <v>581.70000000000005</v>
      </c>
      <c r="H15" s="81"/>
      <c r="I15" s="225"/>
      <c r="J15" s="81" t="s">
        <v>119</v>
      </c>
      <c r="K15" s="81">
        <v>7.0250000000000004</v>
      </c>
      <c r="L15" s="81"/>
      <c r="M15" s="81">
        <v>20.7</v>
      </c>
      <c r="N15" s="81">
        <v>4</v>
      </c>
      <c r="O15" s="142">
        <f t="shared" si="2"/>
        <v>581.70000000000005</v>
      </c>
      <c r="P15" s="81"/>
      <c r="Q15" s="225"/>
      <c r="R15" s="81"/>
      <c r="S15" s="81"/>
      <c r="T15" s="81"/>
      <c r="U15" s="81"/>
      <c r="V15" s="81"/>
      <c r="W15" s="140"/>
      <c r="X15" s="81"/>
      <c r="Y15" s="225"/>
      <c r="Z15" s="81"/>
      <c r="AA15" s="81"/>
      <c r="AB15" s="81"/>
      <c r="AC15" s="81"/>
      <c r="AD15" s="81"/>
      <c r="AE15" s="142"/>
      <c r="AF15" s="81"/>
      <c r="AG15" s="94">
        <f t="shared" si="0"/>
        <v>8</v>
      </c>
      <c r="AH15" s="161">
        <f t="shared" si="1"/>
        <v>1163.4000000000001</v>
      </c>
    </row>
    <row r="16" spans="1:34" ht="24.95" hidden="1" customHeight="1" x14ac:dyDescent="0.4">
      <c r="A16" s="225"/>
      <c r="B16" s="81" t="s">
        <v>119</v>
      </c>
      <c r="C16" s="81">
        <v>2.198</v>
      </c>
      <c r="D16" s="81"/>
      <c r="E16" s="81">
        <v>20.7</v>
      </c>
      <c r="F16" s="81">
        <v>6</v>
      </c>
      <c r="G16" s="140">
        <f t="shared" si="4"/>
        <v>273</v>
      </c>
      <c r="H16" s="81"/>
      <c r="I16" s="225"/>
      <c r="J16" s="81" t="s">
        <v>119</v>
      </c>
      <c r="K16" s="81">
        <v>2.198</v>
      </c>
      <c r="L16" s="81"/>
      <c r="M16" s="81">
        <v>20.7</v>
      </c>
      <c r="N16" s="81">
        <v>6</v>
      </c>
      <c r="O16" s="142">
        <f t="shared" si="2"/>
        <v>273</v>
      </c>
      <c r="P16" s="81"/>
      <c r="Q16" s="225"/>
      <c r="R16" s="81"/>
      <c r="S16" s="81"/>
      <c r="T16" s="81"/>
      <c r="U16" s="81"/>
      <c r="V16" s="81"/>
      <c r="W16" s="140"/>
      <c r="X16" s="81"/>
      <c r="Y16" s="225"/>
      <c r="Z16" s="81"/>
      <c r="AA16" s="81"/>
      <c r="AB16" s="81"/>
      <c r="AC16" s="81"/>
      <c r="AD16" s="81"/>
      <c r="AE16" s="142"/>
      <c r="AF16" s="81"/>
      <c r="AG16" s="94">
        <f t="shared" si="0"/>
        <v>12</v>
      </c>
      <c r="AH16" s="161">
        <f t="shared" si="1"/>
        <v>546</v>
      </c>
    </row>
    <row r="17" spans="1:34" ht="24.95" hidden="1" customHeight="1" x14ac:dyDescent="0.4">
      <c r="A17" s="225"/>
      <c r="B17" s="81" t="s">
        <v>119</v>
      </c>
      <c r="C17" s="81">
        <v>2.1800000000000002</v>
      </c>
      <c r="D17" s="81"/>
      <c r="E17" s="81">
        <v>20.7</v>
      </c>
      <c r="F17" s="81">
        <v>3</v>
      </c>
      <c r="G17" s="140">
        <f t="shared" si="4"/>
        <v>135.4</v>
      </c>
      <c r="H17" s="81"/>
      <c r="I17" s="225"/>
      <c r="J17" s="81" t="s">
        <v>119</v>
      </c>
      <c r="K17" s="81">
        <v>2.1800000000000002</v>
      </c>
      <c r="L17" s="81"/>
      <c r="M17" s="81">
        <v>20.7</v>
      </c>
      <c r="N17" s="81">
        <v>3</v>
      </c>
      <c r="O17" s="142">
        <f t="shared" si="2"/>
        <v>135.4</v>
      </c>
      <c r="P17" s="81"/>
      <c r="Q17" s="225"/>
      <c r="R17" s="81"/>
      <c r="S17" s="81"/>
      <c r="T17" s="81"/>
      <c r="U17" s="81"/>
      <c r="V17" s="81"/>
      <c r="W17" s="140"/>
      <c r="X17" s="81"/>
      <c r="Y17" s="225"/>
      <c r="Z17" s="81"/>
      <c r="AA17" s="81"/>
      <c r="AB17" s="81"/>
      <c r="AC17" s="81"/>
      <c r="AD17" s="81"/>
      <c r="AE17" s="142"/>
      <c r="AF17" s="81"/>
      <c r="AG17" s="94">
        <f t="shared" si="0"/>
        <v>6</v>
      </c>
      <c r="AH17" s="161">
        <f t="shared" si="1"/>
        <v>270.8</v>
      </c>
    </row>
    <row r="18" spans="1:34" ht="24.95" customHeight="1" x14ac:dyDescent="0.4">
      <c r="A18" s="225"/>
      <c r="B18" s="144" t="s">
        <v>235</v>
      </c>
      <c r="C18" s="81"/>
      <c r="D18" s="81"/>
      <c r="E18" s="144"/>
      <c r="F18" s="144">
        <f>SUM(F14:F17)</f>
        <v>15</v>
      </c>
      <c r="G18" s="145">
        <f>SUM(G14:G17)</f>
        <v>1285.1000000000001</v>
      </c>
      <c r="H18" s="81"/>
      <c r="I18" s="225"/>
      <c r="J18" s="81"/>
      <c r="K18" s="81"/>
      <c r="L18" s="81"/>
      <c r="M18" s="81"/>
      <c r="N18" s="144">
        <f>SUM(N14:N17)</f>
        <v>15</v>
      </c>
      <c r="O18" s="145">
        <f>SUM(O14:O17)</f>
        <v>1285.1000000000001</v>
      </c>
      <c r="P18" s="81"/>
      <c r="Q18" s="225"/>
      <c r="R18" s="81"/>
      <c r="S18" s="81"/>
      <c r="T18" s="81"/>
      <c r="U18" s="81"/>
      <c r="V18" s="144">
        <f>SUM(V14:V17)</f>
        <v>0</v>
      </c>
      <c r="W18" s="145">
        <f>SUM(W14:W17)</f>
        <v>0</v>
      </c>
      <c r="X18" s="81"/>
      <c r="Y18" s="225"/>
      <c r="Z18" s="81"/>
      <c r="AA18" s="81"/>
      <c r="AB18" s="81"/>
      <c r="AC18" s="81"/>
      <c r="AD18" s="144">
        <f>SUM(AD14:AD17)</f>
        <v>8</v>
      </c>
      <c r="AE18" s="145">
        <f>SUM(AE14:AE17)</f>
        <v>403.8</v>
      </c>
      <c r="AF18" s="81"/>
      <c r="AG18" s="150">
        <f>F18+N18+V18+AD18</f>
        <v>38</v>
      </c>
      <c r="AH18" s="162">
        <f>G18+O18+W18+AE18</f>
        <v>2974.0000000000005</v>
      </c>
    </row>
    <row r="19" spans="1:34" ht="24.95" hidden="1" customHeight="1" x14ac:dyDescent="0.4">
      <c r="A19" s="225"/>
      <c r="B19" s="81" t="s">
        <v>194</v>
      </c>
      <c r="C19" s="81"/>
      <c r="D19" s="81"/>
      <c r="E19" s="81"/>
      <c r="F19" s="81"/>
      <c r="G19" s="140"/>
      <c r="H19" s="81"/>
      <c r="I19" s="225"/>
      <c r="J19" s="81"/>
      <c r="K19" s="81"/>
      <c r="L19" s="81"/>
      <c r="M19" s="81"/>
      <c r="N19" s="81"/>
      <c r="O19" s="142"/>
      <c r="P19" s="81"/>
      <c r="Q19" s="225"/>
      <c r="R19" s="81" t="s">
        <v>194</v>
      </c>
      <c r="S19" s="81">
        <v>2.0880000000000001</v>
      </c>
      <c r="T19" s="81"/>
      <c r="U19" s="81">
        <v>18.899999999999999</v>
      </c>
      <c r="V19" s="81">
        <v>4</v>
      </c>
      <c r="W19" s="140">
        <f t="shared" ref="W19:W28" si="5">ROUNDUP(S19*U19*V19,1)</f>
        <v>157.9</v>
      </c>
      <c r="X19" s="81"/>
      <c r="Y19" s="225"/>
      <c r="Z19" s="81"/>
      <c r="AA19" s="81"/>
      <c r="AB19" s="81"/>
      <c r="AC19" s="81"/>
      <c r="AD19" s="81"/>
      <c r="AE19" s="142"/>
      <c r="AF19" s="81"/>
      <c r="AG19" s="94">
        <f t="shared" si="0"/>
        <v>4</v>
      </c>
      <c r="AH19" s="161">
        <f t="shared" si="1"/>
        <v>157.9</v>
      </c>
    </row>
    <row r="20" spans="1:34" ht="24.95" hidden="1" customHeight="1" x14ac:dyDescent="0.4">
      <c r="A20" s="225"/>
      <c r="B20" s="81" t="s">
        <v>194</v>
      </c>
      <c r="C20" s="81"/>
      <c r="D20" s="81"/>
      <c r="E20" s="81"/>
      <c r="F20" s="81"/>
      <c r="G20" s="140"/>
      <c r="H20" s="81"/>
      <c r="I20" s="225"/>
      <c r="J20" s="81"/>
      <c r="K20" s="81"/>
      <c r="L20" s="81"/>
      <c r="M20" s="81"/>
      <c r="N20" s="81"/>
      <c r="O20" s="142"/>
      <c r="P20" s="81"/>
      <c r="Q20" s="225"/>
      <c r="R20" s="81" t="s">
        <v>194</v>
      </c>
      <c r="S20" s="81">
        <v>2</v>
      </c>
      <c r="T20" s="81"/>
      <c r="U20" s="81">
        <v>18.899999999999999</v>
      </c>
      <c r="V20" s="81">
        <v>8</v>
      </c>
      <c r="W20" s="140">
        <f t="shared" si="5"/>
        <v>302.39999999999998</v>
      </c>
      <c r="X20" s="81"/>
      <c r="Y20" s="225"/>
      <c r="Z20" s="81"/>
      <c r="AA20" s="81"/>
      <c r="AB20" s="81"/>
      <c r="AC20" s="81"/>
      <c r="AD20" s="81"/>
      <c r="AE20" s="142"/>
      <c r="AF20" s="81"/>
      <c r="AG20" s="94">
        <f t="shared" si="0"/>
        <v>8</v>
      </c>
      <c r="AH20" s="161">
        <f t="shared" si="1"/>
        <v>302.39999999999998</v>
      </c>
    </row>
    <row r="21" spans="1:34" ht="24.95" customHeight="1" x14ac:dyDescent="0.4">
      <c r="A21" s="225"/>
      <c r="B21" s="144" t="s">
        <v>207</v>
      </c>
      <c r="C21" s="81"/>
      <c r="D21" s="81"/>
      <c r="E21" s="144"/>
      <c r="F21" s="144">
        <f>SUM(F19:F20)</f>
        <v>0</v>
      </c>
      <c r="G21" s="145">
        <f>SUM(G19:G20)</f>
        <v>0</v>
      </c>
      <c r="H21" s="81"/>
      <c r="I21" s="225"/>
      <c r="J21" s="81"/>
      <c r="K21" s="81"/>
      <c r="L21" s="81"/>
      <c r="M21" s="81"/>
      <c r="N21" s="144">
        <f>SUM(N19:N20)</f>
        <v>0</v>
      </c>
      <c r="O21" s="145">
        <f>SUM(O19:O20)</f>
        <v>0</v>
      </c>
      <c r="P21" s="81"/>
      <c r="Q21" s="225"/>
      <c r="R21" s="81"/>
      <c r="S21" s="81"/>
      <c r="T21" s="81"/>
      <c r="U21" s="81"/>
      <c r="V21" s="144">
        <f>SUM(V19:V20)</f>
        <v>12</v>
      </c>
      <c r="W21" s="145">
        <f>SUM(W19:W20)</f>
        <v>460.29999999999995</v>
      </c>
      <c r="X21" s="81"/>
      <c r="Y21" s="225"/>
      <c r="Z21" s="81"/>
      <c r="AA21" s="81"/>
      <c r="AB21" s="81"/>
      <c r="AC21" s="81"/>
      <c r="AD21" s="144">
        <f>SUM(AD19:AD20)</f>
        <v>0</v>
      </c>
      <c r="AE21" s="145">
        <f>SUM(AE19:AE20)</f>
        <v>0</v>
      </c>
      <c r="AF21" s="81"/>
      <c r="AG21" s="150">
        <f>F21+N21+V21+AD21</f>
        <v>12</v>
      </c>
      <c r="AH21" s="162">
        <f>G21+O21+W21+AE21</f>
        <v>460.29999999999995</v>
      </c>
    </row>
    <row r="22" spans="1:34" ht="24.95" hidden="1" customHeight="1" x14ac:dyDescent="0.4">
      <c r="A22" s="225"/>
      <c r="B22" s="81" t="s">
        <v>120</v>
      </c>
      <c r="C22" s="81">
        <v>0.03</v>
      </c>
      <c r="D22" s="81"/>
      <c r="E22" s="81">
        <v>47.1</v>
      </c>
      <c r="F22" s="81">
        <v>16</v>
      </c>
      <c r="G22" s="140">
        <f t="shared" si="4"/>
        <v>22.700000000000003</v>
      </c>
      <c r="H22" s="81"/>
      <c r="I22" s="225"/>
      <c r="J22" s="81" t="s">
        <v>120</v>
      </c>
      <c r="K22" s="81">
        <v>0.03</v>
      </c>
      <c r="L22" s="81"/>
      <c r="M22" s="81">
        <v>47.1</v>
      </c>
      <c r="N22" s="81">
        <v>16</v>
      </c>
      <c r="O22" s="142">
        <f t="shared" si="2"/>
        <v>22.700000000000003</v>
      </c>
      <c r="P22" s="81"/>
      <c r="Q22" s="225"/>
      <c r="R22" s="81" t="s">
        <v>120</v>
      </c>
      <c r="S22" s="81">
        <v>0.03</v>
      </c>
      <c r="T22" s="81"/>
      <c r="U22" s="81">
        <v>47.1</v>
      </c>
      <c r="V22" s="81">
        <v>4</v>
      </c>
      <c r="W22" s="140">
        <f t="shared" si="5"/>
        <v>5.6999999999999993</v>
      </c>
      <c r="X22" s="81"/>
      <c r="Y22" s="225"/>
      <c r="Z22" s="81" t="s">
        <v>120</v>
      </c>
      <c r="AA22" s="81">
        <v>0.03</v>
      </c>
      <c r="AB22" s="81"/>
      <c r="AC22" s="81">
        <v>47.1</v>
      </c>
      <c r="AD22" s="81">
        <v>8</v>
      </c>
      <c r="AE22" s="142">
        <f t="shared" si="3"/>
        <v>11.4</v>
      </c>
      <c r="AF22" s="81"/>
      <c r="AG22" s="94">
        <f t="shared" si="0"/>
        <v>44</v>
      </c>
      <c r="AH22" s="161">
        <f t="shared" si="1"/>
        <v>62.500000000000007</v>
      </c>
    </row>
    <row r="23" spans="1:34" ht="24.95" hidden="1" customHeight="1" x14ac:dyDescent="0.4">
      <c r="A23" s="225"/>
      <c r="B23" s="81" t="s">
        <v>120</v>
      </c>
      <c r="C23" s="81">
        <v>7.0000000000000007E-2</v>
      </c>
      <c r="D23" s="81"/>
      <c r="E23" s="81">
        <v>47.1</v>
      </c>
      <c r="F23" s="81">
        <v>8</v>
      </c>
      <c r="G23" s="140">
        <f t="shared" si="4"/>
        <v>26.400000000000002</v>
      </c>
      <c r="H23" s="81"/>
      <c r="I23" s="225"/>
      <c r="J23" s="81" t="s">
        <v>120</v>
      </c>
      <c r="K23" s="81">
        <v>7.0000000000000007E-2</v>
      </c>
      <c r="L23" s="81"/>
      <c r="M23" s="81">
        <v>47.1</v>
      </c>
      <c r="N23" s="81">
        <v>8</v>
      </c>
      <c r="O23" s="142">
        <f t="shared" si="2"/>
        <v>26.400000000000002</v>
      </c>
      <c r="P23" s="81"/>
      <c r="Q23" s="225"/>
      <c r="R23" s="81"/>
      <c r="S23" s="81"/>
      <c r="T23" s="81"/>
      <c r="U23" s="81"/>
      <c r="V23" s="81"/>
      <c r="W23" s="140"/>
      <c r="X23" s="81"/>
      <c r="Y23" s="225"/>
      <c r="Z23" s="81"/>
      <c r="AA23" s="81"/>
      <c r="AB23" s="81"/>
      <c r="AC23" s="81"/>
      <c r="AD23" s="81"/>
      <c r="AE23" s="142"/>
      <c r="AF23" s="81"/>
      <c r="AG23" s="94">
        <f t="shared" si="0"/>
        <v>16</v>
      </c>
      <c r="AH23" s="161">
        <f t="shared" si="1"/>
        <v>52.800000000000004</v>
      </c>
    </row>
    <row r="24" spans="1:34" ht="24.95" customHeight="1" x14ac:dyDescent="0.4">
      <c r="A24" s="225"/>
      <c r="B24" s="144" t="s">
        <v>208</v>
      </c>
      <c r="C24" s="81"/>
      <c r="D24" s="81"/>
      <c r="E24" s="144"/>
      <c r="F24" s="144">
        <f>SUM(F22:F23)</f>
        <v>24</v>
      </c>
      <c r="G24" s="145">
        <f>SUM(G22:G23)</f>
        <v>49.100000000000009</v>
      </c>
      <c r="H24" s="81"/>
      <c r="I24" s="225"/>
      <c r="J24" s="81"/>
      <c r="K24" s="81"/>
      <c r="L24" s="81"/>
      <c r="M24" s="81"/>
      <c r="N24" s="144">
        <f>SUM(N22:N23)</f>
        <v>24</v>
      </c>
      <c r="O24" s="145">
        <f>SUM(O22:O23)</f>
        <v>49.100000000000009</v>
      </c>
      <c r="P24" s="81"/>
      <c r="Q24" s="225"/>
      <c r="R24" s="81"/>
      <c r="S24" s="81"/>
      <c r="T24" s="81"/>
      <c r="U24" s="81"/>
      <c r="V24" s="144">
        <f>SUM(V22:V23)</f>
        <v>4</v>
      </c>
      <c r="W24" s="145">
        <f>SUM(W22:W23)</f>
        <v>5.6999999999999993</v>
      </c>
      <c r="X24" s="81"/>
      <c r="Y24" s="225"/>
      <c r="Z24" s="81"/>
      <c r="AA24" s="81"/>
      <c r="AB24" s="81"/>
      <c r="AC24" s="81"/>
      <c r="AD24" s="144">
        <f>SUM(AD22:AD23)</f>
        <v>8</v>
      </c>
      <c r="AE24" s="145">
        <f>SUM(AE22:AE23)</f>
        <v>11.4</v>
      </c>
      <c r="AF24" s="81"/>
      <c r="AG24" s="150">
        <f>F24+N24+V24+AD24</f>
        <v>60</v>
      </c>
      <c r="AH24" s="162">
        <f>G24+O24+W24+AE24</f>
        <v>115.30000000000003</v>
      </c>
    </row>
    <row r="25" spans="1:34" ht="24.95" customHeight="1" x14ac:dyDescent="0.4">
      <c r="A25" s="226"/>
      <c r="B25" s="81" t="s">
        <v>124</v>
      </c>
      <c r="C25" s="81" t="s">
        <v>125</v>
      </c>
      <c r="D25" s="81" t="s">
        <v>127</v>
      </c>
      <c r="E25" s="81">
        <v>6.2E-2</v>
      </c>
      <c r="F25" s="81">
        <v>96</v>
      </c>
      <c r="G25" s="140">
        <f>ROUNDUP(E25*F25,1)</f>
        <v>6</v>
      </c>
      <c r="H25" s="81"/>
      <c r="I25" s="226"/>
      <c r="J25" s="81" t="s">
        <v>124</v>
      </c>
      <c r="K25" s="81" t="s">
        <v>125</v>
      </c>
      <c r="L25" s="81" t="s">
        <v>127</v>
      </c>
      <c r="M25" s="81">
        <v>6.2E-2</v>
      </c>
      <c r="N25" s="81">
        <v>96</v>
      </c>
      <c r="O25" s="142">
        <f>ROUNDUP(M25*N25,1)</f>
        <v>6</v>
      </c>
      <c r="P25" s="81"/>
      <c r="Q25" s="226"/>
      <c r="R25" s="81"/>
      <c r="S25" s="81"/>
      <c r="T25" s="81"/>
      <c r="U25" s="81"/>
      <c r="V25" s="81"/>
      <c r="W25" s="140"/>
      <c r="X25" s="81"/>
      <c r="Y25" s="226"/>
      <c r="Z25" s="81"/>
      <c r="AA25" s="81"/>
      <c r="AB25" s="81"/>
      <c r="AC25" s="81"/>
      <c r="AD25" s="81"/>
      <c r="AE25" s="142"/>
      <c r="AF25" s="81"/>
      <c r="AG25" s="94">
        <f t="shared" si="0"/>
        <v>192</v>
      </c>
      <c r="AH25" s="161">
        <f t="shared" si="1"/>
        <v>12</v>
      </c>
    </row>
    <row r="26" spans="1:34" ht="24.95" customHeight="1" x14ac:dyDescent="0.4">
      <c r="A26" s="224" t="s">
        <v>129</v>
      </c>
      <c r="B26" s="81" t="s">
        <v>223</v>
      </c>
      <c r="C26" s="81"/>
      <c r="D26" s="81"/>
      <c r="E26" s="81"/>
      <c r="F26" s="81"/>
      <c r="G26" s="140"/>
      <c r="H26" s="81"/>
      <c r="I26" s="224" t="s">
        <v>129</v>
      </c>
      <c r="J26" s="81"/>
      <c r="K26" s="81"/>
      <c r="L26" s="81"/>
      <c r="M26" s="81"/>
      <c r="N26" s="81"/>
      <c r="O26" s="142"/>
      <c r="P26" s="81"/>
      <c r="Q26" s="224" t="s">
        <v>129</v>
      </c>
      <c r="R26" s="81"/>
      <c r="S26" s="81"/>
      <c r="T26" s="81"/>
      <c r="U26" s="81"/>
      <c r="V26" s="81"/>
      <c r="W26" s="140"/>
      <c r="X26" s="81"/>
      <c r="Y26" s="224" t="s">
        <v>129</v>
      </c>
      <c r="Z26" s="81" t="s">
        <v>223</v>
      </c>
      <c r="AA26" s="81">
        <v>2.4380000000000002</v>
      </c>
      <c r="AB26" s="81"/>
      <c r="AC26" s="81">
        <v>13.6</v>
      </c>
      <c r="AD26" s="81">
        <v>4</v>
      </c>
      <c r="AE26" s="142">
        <f t="shared" si="3"/>
        <v>132.69999999999999</v>
      </c>
      <c r="AF26" s="81"/>
      <c r="AG26" s="94">
        <f t="shared" si="0"/>
        <v>4</v>
      </c>
      <c r="AH26" s="161">
        <f t="shared" si="1"/>
        <v>132.69999999999999</v>
      </c>
    </row>
    <row r="27" spans="1:34" ht="24.95" hidden="1" customHeight="1" x14ac:dyDescent="0.4">
      <c r="A27" s="225"/>
      <c r="B27" s="81" t="s">
        <v>195</v>
      </c>
      <c r="C27" s="81"/>
      <c r="D27" s="81"/>
      <c r="E27" s="81"/>
      <c r="F27" s="81"/>
      <c r="G27" s="140"/>
      <c r="H27" s="81"/>
      <c r="I27" s="225"/>
      <c r="J27" s="81"/>
      <c r="K27" s="81"/>
      <c r="L27" s="81"/>
      <c r="M27" s="81"/>
      <c r="N27" s="81"/>
      <c r="O27" s="142"/>
      <c r="P27" s="81"/>
      <c r="Q27" s="225"/>
      <c r="R27" s="81" t="s">
        <v>195</v>
      </c>
      <c r="S27" s="81">
        <v>3.2250000000000001</v>
      </c>
      <c r="T27" s="81"/>
      <c r="U27" s="81">
        <v>11.8</v>
      </c>
      <c r="V27" s="81">
        <v>2</v>
      </c>
      <c r="W27" s="140">
        <f t="shared" si="5"/>
        <v>76.199999999999989</v>
      </c>
      <c r="X27" s="81"/>
      <c r="Y27" s="225"/>
      <c r="Z27" s="81"/>
      <c r="AA27" s="81"/>
      <c r="AB27" s="81"/>
      <c r="AC27" s="81"/>
      <c r="AD27" s="81"/>
      <c r="AE27" s="142"/>
      <c r="AF27" s="81"/>
      <c r="AG27" s="94">
        <f t="shared" si="0"/>
        <v>2</v>
      </c>
      <c r="AH27" s="161">
        <f t="shared" si="1"/>
        <v>76.199999999999989</v>
      </c>
    </row>
    <row r="28" spans="1:34" ht="24.95" hidden="1" customHeight="1" x14ac:dyDescent="0.4">
      <c r="A28" s="225"/>
      <c r="B28" s="81" t="s">
        <v>195</v>
      </c>
      <c r="C28" s="81"/>
      <c r="D28" s="81"/>
      <c r="E28" s="81"/>
      <c r="F28" s="81"/>
      <c r="G28" s="140"/>
      <c r="H28" s="81"/>
      <c r="I28" s="225"/>
      <c r="J28" s="81"/>
      <c r="K28" s="81"/>
      <c r="L28" s="81"/>
      <c r="M28" s="81"/>
      <c r="N28" s="81"/>
      <c r="O28" s="142"/>
      <c r="P28" s="81"/>
      <c r="Q28" s="225"/>
      <c r="R28" s="81" t="s">
        <v>195</v>
      </c>
      <c r="S28" s="81">
        <v>3.125</v>
      </c>
      <c r="T28" s="81"/>
      <c r="U28" s="81">
        <v>11.8</v>
      </c>
      <c r="V28" s="81">
        <v>10</v>
      </c>
      <c r="W28" s="140">
        <f t="shared" si="5"/>
        <v>368.8</v>
      </c>
      <c r="X28" s="81"/>
      <c r="Y28" s="225"/>
      <c r="Z28" s="81"/>
      <c r="AA28" s="81"/>
      <c r="AB28" s="81"/>
      <c r="AC28" s="81"/>
      <c r="AD28" s="81"/>
      <c r="AE28" s="142"/>
      <c r="AF28" s="81"/>
      <c r="AG28" s="94">
        <f t="shared" si="0"/>
        <v>10</v>
      </c>
      <c r="AH28" s="161">
        <f t="shared" si="1"/>
        <v>368.8</v>
      </c>
    </row>
    <row r="29" spans="1:34" ht="24.95" customHeight="1" x14ac:dyDescent="0.4">
      <c r="A29" s="225"/>
      <c r="B29" s="144" t="s">
        <v>209</v>
      </c>
      <c r="C29" s="81"/>
      <c r="D29" s="81"/>
      <c r="E29" s="144"/>
      <c r="F29" s="144">
        <f>SUM(F27:F28)</f>
        <v>0</v>
      </c>
      <c r="G29" s="145">
        <f>SUM(G27:G28)</f>
        <v>0</v>
      </c>
      <c r="H29" s="81"/>
      <c r="I29" s="225"/>
      <c r="J29" s="81"/>
      <c r="K29" s="81"/>
      <c r="L29" s="81"/>
      <c r="M29" s="81"/>
      <c r="N29" s="144">
        <f>SUM(N27:N28)</f>
        <v>0</v>
      </c>
      <c r="O29" s="145">
        <f>SUM(O27:O28)</f>
        <v>0</v>
      </c>
      <c r="P29" s="81"/>
      <c r="Q29" s="225"/>
      <c r="R29" s="81"/>
      <c r="S29" s="81"/>
      <c r="T29" s="81"/>
      <c r="U29" s="81"/>
      <c r="V29" s="144">
        <f>SUM(V27:V28)</f>
        <v>12</v>
      </c>
      <c r="W29" s="145">
        <f>SUM(W27:W28)</f>
        <v>445</v>
      </c>
      <c r="X29" s="81"/>
      <c r="Y29" s="225"/>
      <c r="Z29" s="81"/>
      <c r="AA29" s="81"/>
      <c r="AB29" s="81"/>
      <c r="AC29" s="81"/>
      <c r="AD29" s="144">
        <f>SUM(AD27:AD28)</f>
        <v>0</v>
      </c>
      <c r="AE29" s="145">
        <f>SUM(AE27:AE28)</f>
        <v>0</v>
      </c>
      <c r="AF29" s="81"/>
      <c r="AG29" s="150">
        <f>F29+N29+V29+AD29</f>
        <v>12</v>
      </c>
      <c r="AH29" s="162">
        <f>G29+O29+W29+AE29</f>
        <v>445</v>
      </c>
    </row>
    <row r="30" spans="1:34" ht="24.95" hidden="1" customHeight="1" x14ac:dyDescent="0.4">
      <c r="A30" s="225"/>
      <c r="B30" s="81" t="s">
        <v>130</v>
      </c>
      <c r="C30" s="81">
        <v>7.1360000000000001</v>
      </c>
      <c r="D30" s="81"/>
      <c r="E30" s="81">
        <v>10.1</v>
      </c>
      <c r="F30" s="81">
        <v>2</v>
      </c>
      <c r="G30" s="140">
        <f t="shared" ref="G30:G35" si="6">ROUNDUP(C30*E30*F30,1)</f>
        <v>144.19999999999999</v>
      </c>
      <c r="H30" s="81"/>
      <c r="I30" s="225"/>
      <c r="J30" s="81" t="s">
        <v>130</v>
      </c>
      <c r="K30" s="81">
        <v>7.1360000000000001</v>
      </c>
      <c r="L30" s="81"/>
      <c r="M30" s="81">
        <v>10.1</v>
      </c>
      <c r="N30" s="81">
        <v>2</v>
      </c>
      <c r="O30" s="142">
        <f t="shared" ref="O30:O35" si="7">ROUNDUP(K30*M30*N30,1)</f>
        <v>144.19999999999999</v>
      </c>
      <c r="P30" s="81"/>
      <c r="Q30" s="225"/>
      <c r="R30" s="81"/>
      <c r="S30" s="81"/>
      <c r="T30" s="81"/>
      <c r="U30" s="81"/>
      <c r="V30" s="81"/>
      <c r="W30" s="140"/>
      <c r="X30" s="81"/>
      <c r="Y30" s="225"/>
      <c r="Z30" s="81"/>
      <c r="AA30" s="81"/>
      <c r="AB30" s="81"/>
      <c r="AC30" s="81"/>
      <c r="AD30" s="81"/>
      <c r="AE30" s="142"/>
      <c r="AF30" s="81"/>
      <c r="AG30" s="94">
        <f t="shared" si="0"/>
        <v>4</v>
      </c>
      <c r="AH30" s="161">
        <f t="shared" si="1"/>
        <v>288.39999999999998</v>
      </c>
    </row>
    <row r="31" spans="1:34" ht="24.95" hidden="1" customHeight="1" x14ac:dyDescent="0.4">
      <c r="A31" s="225"/>
      <c r="B31" s="81" t="s">
        <v>130</v>
      </c>
      <c r="C31" s="81">
        <v>7.1059999999999999</v>
      </c>
      <c r="D31" s="81"/>
      <c r="E31" s="81">
        <v>10.1</v>
      </c>
      <c r="F31" s="81">
        <v>4</v>
      </c>
      <c r="G31" s="140">
        <f t="shared" si="6"/>
        <v>287.10000000000002</v>
      </c>
      <c r="H31" s="81"/>
      <c r="I31" s="225"/>
      <c r="J31" s="81" t="s">
        <v>130</v>
      </c>
      <c r="K31" s="81">
        <v>7.1059999999999999</v>
      </c>
      <c r="L31" s="81"/>
      <c r="M31" s="81">
        <v>10.1</v>
      </c>
      <c r="N31" s="81">
        <v>4</v>
      </c>
      <c r="O31" s="142">
        <f t="shared" si="7"/>
        <v>287.10000000000002</v>
      </c>
      <c r="P31" s="81"/>
      <c r="Q31" s="225"/>
      <c r="R31" s="81"/>
      <c r="S31" s="81"/>
      <c r="T31" s="81"/>
      <c r="U31" s="81"/>
      <c r="V31" s="81"/>
      <c r="W31" s="140"/>
      <c r="X31" s="81"/>
      <c r="Y31" s="225"/>
      <c r="Z31" s="81"/>
      <c r="AA31" s="81"/>
      <c r="AB31" s="81"/>
      <c r="AC31" s="81"/>
      <c r="AD31" s="81"/>
      <c r="AE31" s="142"/>
      <c r="AF31" s="81"/>
      <c r="AG31" s="94">
        <f t="shared" si="0"/>
        <v>8</v>
      </c>
      <c r="AH31" s="161">
        <f t="shared" si="1"/>
        <v>574.20000000000005</v>
      </c>
    </row>
    <row r="32" spans="1:34" ht="24.95" hidden="1" customHeight="1" x14ac:dyDescent="0.4">
      <c r="A32" s="225"/>
      <c r="B32" s="81" t="s">
        <v>130</v>
      </c>
      <c r="C32" s="81">
        <v>2.198</v>
      </c>
      <c r="D32" s="81"/>
      <c r="E32" s="81">
        <v>10.1</v>
      </c>
      <c r="F32" s="81">
        <v>4</v>
      </c>
      <c r="G32" s="140">
        <f t="shared" si="6"/>
        <v>88.8</v>
      </c>
      <c r="H32" s="81"/>
      <c r="I32" s="225"/>
      <c r="J32" s="81" t="s">
        <v>130</v>
      </c>
      <c r="K32" s="81">
        <v>2.198</v>
      </c>
      <c r="L32" s="81"/>
      <c r="M32" s="81">
        <v>10.1</v>
      </c>
      <c r="N32" s="81">
        <v>4</v>
      </c>
      <c r="O32" s="142">
        <f>ROUNDUP(K32*M32*N32,1)</f>
        <v>88.8</v>
      </c>
      <c r="P32" s="81"/>
      <c r="Q32" s="225"/>
      <c r="R32" s="81"/>
      <c r="S32" s="81"/>
      <c r="T32" s="81"/>
      <c r="U32" s="81"/>
      <c r="V32" s="81"/>
      <c r="W32" s="140"/>
      <c r="X32" s="81"/>
      <c r="Y32" s="225"/>
      <c r="Z32" s="81"/>
      <c r="AA32" s="81"/>
      <c r="AB32" s="81"/>
      <c r="AC32" s="81"/>
      <c r="AD32" s="81"/>
      <c r="AE32" s="142"/>
      <c r="AF32" s="81"/>
      <c r="AG32" s="94">
        <f t="shared" si="0"/>
        <v>8</v>
      </c>
      <c r="AH32" s="161">
        <f t="shared" si="1"/>
        <v>177.6</v>
      </c>
    </row>
    <row r="33" spans="1:34" ht="24.95" hidden="1" customHeight="1" x14ac:dyDescent="0.4">
      <c r="A33" s="225"/>
      <c r="B33" s="81" t="s">
        <v>130</v>
      </c>
      <c r="C33" s="81">
        <v>2.1800000000000002</v>
      </c>
      <c r="D33" s="81"/>
      <c r="E33" s="81">
        <v>10.1</v>
      </c>
      <c r="F33" s="81">
        <v>2</v>
      </c>
      <c r="G33" s="140">
        <f t="shared" si="6"/>
        <v>44.1</v>
      </c>
      <c r="H33" s="81"/>
      <c r="I33" s="225"/>
      <c r="J33" s="81" t="s">
        <v>130</v>
      </c>
      <c r="K33" s="81">
        <v>2.1800000000000002</v>
      </c>
      <c r="L33" s="81"/>
      <c r="M33" s="81">
        <v>10.1</v>
      </c>
      <c r="N33" s="81">
        <v>2</v>
      </c>
      <c r="O33" s="142">
        <f t="shared" si="7"/>
        <v>44.1</v>
      </c>
      <c r="P33" s="81"/>
      <c r="Q33" s="225"/>
      <c r="R33" s="81"/>
      <c r="S33" s="81"/>
      <c r="T33" s="81"/>
      <c r="U33" s="81"/>
      <c r="V33" s="81"/>
      <c r="W33" s="140"/>
      <c r="X33" s="81"/>
      <c r="Y33" s="225"/>
      <c r="Z33" s="81"/>
      <c r="AA33" s="81"/>
      <c r="AB33" s="81"/>
      <c r="AC33" s="81"/>
      <c r="AD33" s="81"/>
      <c r="AE33" s="142"/>
      <c r="AF33" s="81"/>
      <c r="AG33" s="94">
        <f t="shared" si="0"/>
        <v>4</v>
      </c>
      <c r="AH33" s="161">
        <f t="shared" si="1"/>
        <v>88.2</v>
      </c>
    </row>
    <row r="34" spans="1:34" ht="24.95" hidden="1" customHeight="1" x14ac:dyDescent="0.4">
      <c r="A34" s="225"/>
      <c r="B34" s="81" t="s">
        <v>130</v>
      </c>
      <c r="C34" s="81">
        <v>1.9279999999999999</v>
      </c>
      <c r="D34" s="81"/>
      <c r="E34" s="81">
        <v>10.1</v>
      </c>
      <c r="F34" s="81">
        <v>6</v>
      </c>
      <c r="G34" s="140">
        <f t="shared" si="6"/>
        <v>116.89999999999999</v>
      </c>
      <c r="H34" s="81"/>
      <c r="I34" s="225"/>
      <c r="J34" s="81" t="s">
        <v>130</v>
      </c>
      <c r="K34" s="81">
        <v>1.9279999999999999</v>
      </c>
      <c r="L34" s="81"/>
      <c r="M34" s="81">
        <v>10.1</v>
      </c>
      <c r="N34" s="81">
        <v>6</v>
      </c>
      <c r="O34" s="142">
        <f t="shared" si="7"/>
        <v>116.89999999999999</v>
      </c>
      <c r="P34" s="81"/>
      <c r="Q34" s="225"/>
      <c r="R34" s="81"/>
      <c r="S34" s="81"/>
      <c r="T34" s="81"/>
      <c r="U34" s="81"/>
      <c r="V34" s="81"/>
      <c r="W34" s="140"/>
      <c r="X34" s="81"/>
      <c r="Y34" s="225"/>
      <c r="Z34" s="81"/>
      <c r="AA34" s="81"/>
      <c r="AB34" s="81"/>
      <c r="AC34" s="81"/>
      <c r="AD34" s="81"/>
      <c r="AE34" s="142"/>
      <c r="AF34" s="81"/>
      <c r="AG34" s="94">
        <f t="shared" si="0"/>
        <v>12</v>
      </c>
      <c r="AH34" s="161">
        <f t="shared" si="1"/>
        <v>233.79999999999998</v>
      </c>
    </row>
    <row r="35" spans="1:34" ht="24.95" hidden="1" customHeight="1" x14ac:dyDescent="0.4">
      <c r="A35" s="225"/>
      <c r="B35" s="81" t="s">
        <v>130</v>
      </c>
      <c r="C35" s="81">
        <v>1.89</v>
      </c>
      <c r="D35" s="81"/>
      <c r="E35" s="81">
        <v>10.1</v>
      </c>
      <c r="F35" s="81">
        <v>3</v>
      </c>
      <c r="G35" s="140">
        <f t="shared" si="6"/>
        <v>57.300000000000004</v>
      </c>
      <c r="H35" s="81"/>
      <c r="I35" s="225"/>
      <c r="J35" s="81" t="s">
        <v>130</v>
      </c>
      <c r="K35" s="81">
        <v>1.89</v>
      </c>
      <c r="L35" s="81"/>
      <c r="M35" s="81">
        <v>10.1</v>
      </c>
      <c r="N35" s="81">
        <v>3</v>
      </c>
      <c r="O35" s="142">
        <f t="shared" si="7"/>
        <v>57.300000000000004</v>
      </c>
      <c r="P35" s="81"/>
      <c r="Q35" s="225"/>
      <c r="R35" s="81"/>
      <c r="S35" s="81"/>
      <c r="T35" s="81"/>
      <c r="U35" s="81"/>
      <c r="V35" s="81"/>
      <c r="W35" s="140"/>
      <c r="X35" s="81"/>
      <c r="Y35" s="225"/>
      <c r="Z35" s="81"/>
      <c r="AA35" s="81"/>
      <c r="AB35" s="81"/>
      <c r="AC35" s="81"/>
      <c r="AD35" s="81"/>
      <c r="AE35" s="142"/>
      <c r="AF35" s="81"/>
      <c r="AG35" s="94">
        <f t="shared" si="0"/>
        <v>6</v>
      </c>
      <c r="AH35" s="161">
        <f t="shared" si="1"/>
        <v>114.60000000000001</v>
      </c>
    </row>
    <row r="36" spans="1:34" ht="24.95" customHeight="1" x14ac:dyDescent="0.4">
      <c r="A36" s="225"/>
      <c r="B36" s="144" t="s">
        <v>210</v>
      </c>
      <c r="C36" s="81"/>
      <c r="D36" s="81"/>
      <c r="E36" s="144"/>
      <c r="F36" s="144">
        <f>SUM(F30:F35)</f>
        <v>21</v>
      </c>
      <c r="G36" s="145">
        <f>SUM(G30:G35)</f>
        <v>738.4</v>
      </c>
      <c r="H36" s="81"/>
      <c r="I36" s="225"/>
      <c r="J36" s="81"/>
      <c r="K36" s="81"/>
      <c r="L36" s="81"/>
      <c r="M36" s="81"/>
      <c r="N36" s="144">
        <f>SUM(N30:N35)</f>
        <v>21</v>
      </c>
      <c r="O36" s="145">
        <f>SUM(O30:O35)</f>
        <v>738.4</v>
      </c>
      <c r="P36" s="81"/>
      <c r="Q36" s="225"/>
      <c r="R36" s="81"/>
      <c r="S36" s="81"/>
      <c r="T36" s="81"/>
      <c r="U36" s="81"/>
      <c r="V36" s="144">
        <f>SUM(V30:V35)</f>
        <v>0</v>
      </c>
      <c r="W36" s="145">
        <f>SUM(W30:W35)</f>
        <v>0</v>
      </c>
      <c r="X36" s="81"/>
      <c r="Y36" s="225"/>
      <c r="Z36" s="81"/>
      <c r="AA36" s="81"/>
      <c r="AB36" s="81"/>
      <c r="AC36" s="81"/>
      <c r="AD36" s="144">
        <f>SUM(AD30:AD35)</f>
        <v>0</v>
      </c>
      <c r="AE36" s="145">
        <f>SUM(AE30:AE35)</f>
        <v>0</v>
      </c>
      <c r="AF36" s="81"/>
      <c r="AG36" s="150">
        <f>F36+N36+V36+AD36</f>
        <v>42</v>
      </c>
      <c r="AH36" s="162">
        <f>G36+O36+W36+AE36</f>
        <v>1476.8</v>
      </c>
    </row>
    <row r="37" spans="1:34" ht="24.95" hidden="1" customHeight="1" x14ac:dyDescent="0.4">
      <c r="A37" s="225"/>
      <c r="B37" s="81" t="s">
        <v>120</v>
      </c>
      <c r="C37" s="81">
        <v>0.01</v>
      </c>
      <c r="D37" s="81"/>
      <c r="E37" s="81">
        <v>47.1</v>
      </c>
      <c r="F37" s="81">
        <v>8</v>
      </c>
      <c r="G37" s="140">
        <f>ROUNDUP(C37*E37*F37,2)</f>
        <v>3.7699999999999996</v>
      </c>
      <c r="H37" s="81"/>
      <c r="I37" s="225"/>
      <c r="J37" s="81" t="s">
        <v>120</v>
      </c>
      <c r="K37" s="81">
        <v>0.01</v>
      </c>
      <c r="L37" s="81"/>
      <c r="M37" s="81">
        <v>47.1</v>
      </c>
      <c r="N37" s="81">
        <v>8</v>
      </c>
      <c r="O37" s="142">
        <f>ROUNDUP(K37*M37*N37,2)</f>
        <v>3.7699999999999996</v>
      </c>
      <c r="P37" s="81"/>
      <c r="Q37" s="225"/>
      <c r="R37" s="81" t="s">
        <v>120</v>
      </c>
      <c r="S37" s="81">
        <v>0.01</v>
      </c>
      <c r="T37" s="81"/>
      <c r="U37" s="81">
        <v>47.1</v>
      </c>
      <c r="V37" s="81">
        <v>4</v>
      </c>
      <c r="W37" s="140">
        <f>ROUNDUP(S37*U37*V37,2)</f>
        <v>1.89</v>
      </c>
      <c r="X37" s="81"/>
      <c r="Y37" s="225"/>
      <c r="Z37" s="81" t="s">
        <v>120</v>
      </c>
      <c r="AA37" s="81">
        <v>0.01</v>
      </c>
      <c r="AB37" s="81"/>
      <c r="AC37" s="81">
        <v>47.1</v>
      </c>
      <c r="AD37" s="81">
        <v>4</v>
      </c>
      <c r="AE37" s="142">
        <f>ROUNDUP(AA37*AC37*AD37,2)</f>
        <v>1.89</v>
      </c>
      <c r="AF37" s="81"/>
      <c r="AG37" s="94">
        <f t="shared" si="0"/>
        <v>24</v>
      </c>
      <c r="AH37" s="161">
        <f t="shared" si="1"/>
        <v>11.32</v>
      </c>
    </row>
    <row r="38" spans="1:34" ht="24.95" hidden="1" customHeight="1" x14ac:dyDescent="0.4">
      <c r="A38" s="225"/>
      <c r="B38" s="81" t="s">
        <v>120</v>
      </c>
      <c r="C38" s="81">
        <v>0.02</v>
      </c>
      <c r="D38" s="81"/>
      <c r="E38" s="81">
        <v>47.1</v>
      </c>
      <c r="F38" s="81">
        <v>18</v>
      </c>
      <c r="G38" s="140">
        <f>ROUNDUP(C38*E38*F38,2)</f>
        <v>16.96</v>
      </c>
      <c r="H38" s="81"/>
      <c r="I38" s="225"/>
      <c r="J38" s="81" t="s">
        <v>120</v>
      </c>
      <c r="K38" s="81">
        <v>0.02</v>
      </c>
      <c r="L38" s="81"/>
      <c r="M38" s="81">
        <v>47.1</v>
      </c>
      <c r="N38" s="81">
        <v>18</v>
      </c>
      <c r="O38" s="142">
        <f>ROUNDUP(K38*M38*N38,2)</f>
        <v>16.96</v>
      </c>
      <c r="P38" s="81"/>
      <c r="Q38" s="225"/>
      <c r="R38" s="81" t="s">
        <v>120</v>
      </c>
      <c r="S38" s="81">
        <v>0.03</v>
      </c>
      <c r="T38" s="81"/>
      <c r="U38" s="81">
        <v>47.1</v>
      </c>
      <c r="V38" s="81">
        <v>20</v>
      </c>
      <c r="W38" s="140">
        <f>ROUNDUP(S38*U38*V38,2)</f>
        <v>28.26</v>
      </c>
      <c r="X38" s="81"/>
      <c r="Y38" s="225"/>
      <c r="Z38" s="81"/>
      <c r="AA38" s="81"/>
      <c r="AB38" s="81"/>
      <c r="AC38" s="81"/>
      <c r="AD38" s="81"/>
      <c r="AE38" s="142"/>
      <c r="AF38" s="81"/>
      <c r="AG38" s="94">
        <f t="shared" si="0"/>
        <v>56</v>
      </c>
      <c r="AH38" s="161">
        <f t="shared" si="1"/>
        <v>62.180000000000007</v>
      </c>
    </row>
    <row r="39" spans="1:34" ht="24.95" hidden="1" customHeight="1" x14ac:dyDescent="0.4">
      <c r="A39" s="225"/>
      <c r="B39" s="81" t="s">
        <v>120</v>
      </c>
      <c r="C39" s="81">
        <v>0.02</v>
      </c>
      <c r="D39" s="81"/>
      <c r="E39" s="81">
        <v>47.1</v>
      </c>
      <c r="F39" s="81">
        <v>8</v>
      </c>
      <c r="G39" s="140">
        <f>ROUNDUP(C39*E39*F39,2)</f>
        <v>7.54</v>
      </c>
      <c r="H39" s="81"/>
      <c r="I39" s="225"/>
      <c r="J39" s="81" t="s">
        <v>120</v>
      </c>
      <c r="K39" s="81">
        <v>0.02</v>
      </c>
      <c r="L39" s="81"/>
      <c r="M39" s="81">
        <v>47.1</v>
      </c>
      <c r="N39" s="81">
        <v>8</v>
      </c>
      <c r="O39" s="142">
        <f>ROUNDUP(K39*M39*N39,2)</f>
        <v>7.54</v>
      </c>
      <c r="P39" s="81"/>
      <c r="Q39" s="225"/>
      <c r="R39" s="81"/>
      <c r="S39" s="81"/>
      <c r="T39" s="81"/>
      <c r="U39" s="81"/>
      <c r="V39" s="81"/>
      <c r="W39" s="140"/>
      <c r="X39" s="81"/>
      <c r="Y39" s="225"/>
      <c r="Z39" s="81"/>
      <c r="AA39" s="81"/>
      <c r="AB39" s="81"/>
      <c r="AC39" s="81"/>
      <c r="AD39" s="81"/>
      <c r="AE39" s="142"/>
      <c r="AF39" s="81"/>
      <c r="AG39" s="94">
        <f t="shared" si="0"/>
        <v>16</v>
      </c>
      <c r="AH39" s="161">
        <f t="shared" si="1"/>
        <v>15.08</v>
      </c>
    </row>
    <row r="40" spans="1:34" ht="24.95" customHeight="1" x14ac:dyDescent="0.4">
      <c r="A40" s="225"/>
      <c r="B40" s="144" t="s">
        <v>208</v>
      </c>
      <c r="C40" s="81"/>
      <c r="D40" s="81"/>
      <c r="E40" s="144"/>
      <c r="F40" s="144">
        <f>SUM(F37:F39)</f>
        <v>34</v>
      </c>
      <c r="G40" s="145">
        <f>SUM(G37:G39)</f>
        <v>28.27</v>
      </c>
      <c r="H40" s="81"/>
      <c r="I40" s="225"/>
      <c r="J40" s="81"/>
      <c r="K40" s="81"/>
      <c r="L40" s="81"/>
      <c r="M40" s="81"/>
      <c r="N40" s="144">
        <f>SUM(N37:N39)</f>
        <v>34</v>
      </c>
      <c r="O40" s="145">
        <f>SUM(O37:O39)</f>
        <v>28.27</v>
      </c>
      <c r="P40" s="81"/>
      <c r="Q40" s="225"/>
      <c r="R40" s="81"/>
      <c r="S40" s="81"/>
      <c r="T40" s="81"/>
      <c r="U40" s="81"/>
      <c r="V40" s="144">
        <f>SUM(V37:V39)</f>
        <v>24</v>
      </c>
      <c r="W40" s="145">
        <f>SUM(W37:W39)</f>
        <v>30.150000000000002</v>
      </c>
      <c r="X40" s="81"/>
      <c r="Y40" s="225"/>
      <c r="Z40" s="81"/>
      <c r="AA40" s="81"/>
      <c r="AB40" s="81"/>
      <c r="AC40" s="81"/>
      <c r="AD40" s="144">
        <f>SUM(AD37:AD39)</f>
        <v>4</v>
      </c>
      <c r="AE40" s="145">
        <f>SUM(AE37:AE39)</f>
        <v>1.89</v>
      </c>
      <c r="AF40" s="81"/>
      <c r="AG40" s="150">
        <f>F40+N40+V40+AD40</f>
        <v>96</v>
      </c>
      <c r="AH40" s="162">
        <f>G40+O40+W40+AE40</f>
        <v>88.58</v>
      </c>
    </row>
    <row r="41" spans="1:34" ht="24.95" customHeight="1" x14ac:dyDescent="0.4">
      <c r="A41" s="226"/>
      <c r="B41" s="81" t="s">
        <v>124</v>
      </c>
      <c r="C41" s="81" t="s">
        <v>125</v>
      </c>
      <c r="D41" s="81" t="s">
        <v>127</v>
      </c>
      <c r="E41" s="81">
        <v>6.2E-2</v>
      </c>
      <c r="F41" s="81">
        <v>60</v>
      </c>
      <c r="G41" s="140">
        <f>ROUNDUP(E41*F41,1)</f>
        <v>3.8000000000000003</v>
      </c>
      <c r="H41" s="81"/>
      <c r="I41" s="226"/>
      <c r="J41" s="81" t="s">
        <v>124</v>
      </c>
      <c r="K41" s="81" t="s">
        <v>125</v>
      </c>
      <c r="L41" s="81" t="s">
        <v>127</v>
      </c>
      <c r="M41" s="81">
        <v>6.2E-2</v>
      </c>
      <c r="N41" s="81">
        <v>60</v>
      </c>
      <c r="O41" s="142">
        <f>ROUNDUP(M41*N41,1)</f>
        <v>3.8000000000000003</v>
      </c>
      <c r="P41" s="81"/>
      <c r="Q41" s="226"/>
      <c r="R41" s="81" t="s">
        <v>124</v>
      </c>
      <c r="S41" s="81" t="s">
        <v>125</v>
      </c>
      <c r="T41" s="81" t="s">
        <v>127</v>
      </c>
      <c r="U41" s="81">
        <v>6.2E-2</v>
      </c>
      <c r="V41" s="81">
        <v>72</v>
      </c>
      <c r="W41" s="140">
        <f>ROUNDUP(U41*V41,1)</f>
        <v>4.5</v>
      </c>
      <c r="X41" s="81"/>
      <c r="Y41" s="226"/>
      <c r="Z41" s="81"/>
      <c r="AA41" s="81"/>
      <c r="AB41" s="81"/>
      <c r="AC41" s="81"/>
      <c r="AD41" s="81"/>
      <c r="AE41" s="142"/>
      <c r="AF41" s="81"/>
      <c r="AG41" s="94">
        <f t="shared" si="0"/>
        <v>192</v>
      </c>
      <c r="AH41" s="161">
        <f t="shared" si="1"/>
        <v>12.100000000000001</v>
      </c>
    </row>
    <row r="42" spans="1:34" ht="24.95" hidden="1" customHeight="1" x14ac:dyDescent="0.4">
      <c r="A42" s="228" t="s">
        <v>132</v>
      </c>
      <c r="B42" s="81" t="s">
        <v>224</v>
      </c>
      <c r="C42" s="81"/>
      <c r="D42" s="81"/>
      <c r="E42" s="81"/>
      <c r="F42" s="81"/>
      <c r="G42" s="140"/>
      <c r="H42" s="81"/>
      <c r="I42" s="228" t="s">
        <v>132</v>
      </c>
      <c r="J42" s="81"/>
      <c r="K42" s="81"/>
      <c r="L42" s="81"/>
      <c r="M42" s="81"/>
      <c r="N42" s="81"/>
      <c r="O42" s="142"/>
      <c r="P42" s="81"/>
      <c r="Q42" s="224" t="s">
        <v>132</v>
      </c>
      <c r="R42" s="81"/>
      <c r="S42" s="81"/>
      <c r="T42" s="81"/>
      <c r="U42" s="81"/>
      <c r="V42" s="81"/>
      <c r="W42" s="140"/>
      <c r="X42" s="81"/>
      <c r="Y42" s="224" t="s">
        <v>132</v>
      </c>
      <c r="Z42" s="81" t="s">
        <v>224</v>
      </c>
      <c r="AA42" s="81">
        <v>6.2249999999999996</v>
      </c>
      <c r="AB42" s="81"/>
      <c r="AC42" s="81">
        <v>13.6</v>
      </c>
      <c r="AD42" s="81">
        <v>4</v>
      </c>
      <c r="AE42" s="142">
        <f>ROUNDUP(AA42*AC42*AD42,2)</f>
        <v>338.64</v>
      </c>
      <c r="AF42" s="81"/>
      <c r="AG42" s="94">
        <f t="shared" si="0"/>
        <v>4</v>
      </c>
      <c r="AH42" s="161">
        <f t="shared" si="1"/>
        <v>338.64</v>
      </c>
    </row>
    <row r="43" spans="1:34" ht="24.95" hidden="1" customHeight="1" x14ac:dyDescent="0.4">
      <c r="A43" s="228"/>
      <c r="B43" s="81" t="s">
        <v>224</v>
      </c>
      <c r="C43" s="81"/>
      <c r="D43" s="81"/>
      <c r="E43" s="81"/>
      <c r="F43" s="81"/>
      <c r="G43" s="140"/>
      <c r="H43" s="81"/>
      <c r="I43" s="228"/>
      <c r="J43" s="81"/>
      <c r="K43" s="81"/>
      <c r="L43" s="81"/>
      <c r="M43" s="81"/>
      <c r="N43" s="81"/>
      <c r="O43" s="142"/>
      <c r="P43" s="81"/>
      <c r="Q43" s="225"/>
      <c r="R43" s="81"/>
      <c r="S43" s="81"/>
      <c r="T43" s="81"/>
      <c r="U43" s="81"/>
      <c r="V43" s="81"/>
      <c r="W43" s="140"/>
      <c r="X43" s="81"/>
      <c r="Y43" s="225"/>
      <c r="Z43" s="81" t="s">
        <v>224</v>
      </c>
      <c r="AA43" s="81">
        <v>6.125</v>
      </c>
      <c r="AB43" s="81"/>
      <c r="AC43" s="81">
        <v>13.6</v>
      </c>
      <c r="AD43" s="81">
        <v>4</v>
      </c>
      <c r="AE43" s="142">
        <f t="shared" ref="AE43:AE59" si="8">ROUNDUP(AA43*AC43*AD43,2)</f>
        <v>333.2</v>
      </c>
      <c r="AF43" s="81"/>
      <c r="AG43" s="94">
        <f t="shared" si="0"/>
        <v>4</v>
      </c>
      <c r="AH43" s="161">
        <f t="shared" si="1"/>
        <v>333.2</v>
      </c>
    </row>
    <row r="44" spans="1:34" ht="24.95" hidden="1" customHeight="1" x14ac:dyDescent="0.4">
      <c r="A44" s="228"/>
      <c r="B44" s="81" t="s">
        <v>224</v>
      </c>
      <c r="C44" s="81"/>
      <c r="D44" s="81"/>
      <c r="E44" s="81"/>
      <c r="F44" s="81"/>
      <c r="G44" s="140"/>
      <c r="H44" s="81"/>
      <c r="I44" s="228"/>
      <c r="J44" s="81"/>
      <c r="K44" s="81"/>
      <c r="L44" s="81"/>
      <c r="M44" s="81"/>
      <c r="N44" s="81"/>
      <c r="O44" s="142"/>
      <c r="P44" s="81"/>
      <c r="Q44" s="225"/>
      <c r="R44" s="81"/>
      <c r="S44" s="81"/>
      <c r="T44" s="81"/>
      <c r="U44" s="81"/>
      <c r="V44" s="81"/>
      <c r="W44" s="140"/>
      <c r="X44" s="81"/>
      <c r="Y44" s="225"/>
      <c r="Z44" s="81" t="s">
        <v>224</v>
      </c>
      <c r="AA44" s="81">
        <v>3.0249999999999999</v>
      </c>
      <c r="AB44" s="81"/>
      <c r="AC44" s="81">
        <v>13.6</v>
      </c>
      <c r="AD44" s="81">
        <v>2</v>
      </c>
      <c r="AE44" s="142">
        <f t="shared" si="8"/>
        <v>82.28</v>
      </c>
      <c r="AF44" s="81"/>
      <c r="AG44" s="94">
        <f t="shared" si="0"/>
        <v>2</v>
      </c>
      <c r="AH44" s="161">
        <f t="shared" si="1"/>
        <v>82.28</v>
      </c>
    </row>
    <row r="45" spans="1:34" ht="24.95" hidden="1" customHeight="1" x14ac:dyDescent="0.4">
      <c r="A45" s="228"/>
      <c r="B45" s="81" t="s">
        <v>224</v>
      </c>
      <c r="C45" s="81"/>
      <c r="D45" s="81"/>
      <c r="E45" s="81"/>
      <c r="F45" s="81"/>
      <c r="G45" s="140"/>
      <c r="H45" s="81"/>
      <c r="I45" s="228"/>
      <c r="J45" s="81"/>
      <c r="K45" s="81"/>
      <c r="L45" s="81"/>
      <c r="M45" s="81"/>
      <c r="N45" s="81"/>
      <c r="O45" s="142"/>
      <c r="P45" s="81"/>
      <c r="Q45" s="225"/>
      <c r="R45" s="81"/>
      <c r="S45" s="81"/>
      <c r="T45" s="81"/>
      <c r="U45" s="81"/>
      <c r="V45" s="81"/>
      <c r="W45" s="140"/>
      <c r="X45" s="81"/>
      <c r="Y45" s="225"/>
      <c r="Z45" s="81" t="s">
        <v>224</v>
      </c>
      <c r="AA45" s="81">
        <v>2.9249999999999998</v>
      </c>
      <c r="AB45" s="81"/>
      <c r="AC45" s="81">
        <v>13.6</v>
      </c>
      <c r="AD45" s="81">
        <v>2</v>
      </c>
      <c r="AE45" s="142">
        <f t="shared" si="8"/>
        <v>79.56</v>
      </c>
      <c r="AF45" s="81"/>
      <c r="AG45" s="94">
        <f t="shared" si="0"/>
        <v>2</v>
      </c>
      <c r="AH45" s="161">
        <f t="shared" si="1"/>
        <v>79.56</v>
      </c>
    </row>
    <row r="46" spans="1:34" ht="24.95" hidden="1" customHeight="1" x14ac:dyDescent="0.4">
      <c r="A46" s="228"/>
      <c r="B46" s="81" t="s">
        <v>224</v>
      </c>
      <c r="C46" s="81"/>
      <c r="D46" s="81"/>
      <c r="E46" s="81"/>
      <c r="F46" s="81"/>
      <c r="G46" s="140"/>
      <c r="H46" s="81"/>
      <c r="I46" s="228"/>
      <c r="J46" s="81"/>
      <c r="K46" s="81"/>
      <c r="L46" s="81"/>
      <c r="M46" s="81"/>
      <c r="N46" s="81"/>
      <c r="O46" s="142"/>
      <c r="P46" s="81"/>
      <c r="Q46" s="225"/>
      <c r="R46" s="81"/>
      <c r="S46" s="81"/>
      <c r="T46" s="81"/>
      <c r="U46" s="81"/>
      <c r="V46" s="81"/>
      <c r="W46" s="140"/>
      <c r="X46" s="81"/>
      <c r="Y46" s="225"/>
      <c r="Z46" s="81" t="s">
        <v>224</v>
      </c>
      <c r="AA46" s="81">
        <v>2.2130000000000001</v>
      </c>
      <c r="AB46" s="81"/>
      <c r="AC46" s="81">
        <v>13.6</v>
      </c>
      <c r="AD46" s="81">
        <v>4</v>
      </c>
      <c r="AE46" s="142">
        <f t="shared" si="8"/>
        <v>120.39</v>
      </c>
      <c r="AF46" s="81"/>
      <c r="AG46" s="94">
        <f t="shared" si="0"/>
        <v>4</v>
      </c>
      <c r="AH46" s="161">
        <f t="shared" si="1"/>
        <v>120.39</v>
      </c>
    </row>
    <row r="47" spans="1:34" ht="24.95" customHeight="1" x14ac:dyDescent="0.4">
      <c r="A47" s="228"/>
      <c r="B47" s="144" t="s">
        <v>232</v>
      </c>
      <c r="C47" s="81"/>
      <c r="D47" s="81"/>
      <c r="E47" s="144"/>
      <c r="F47" s="144">
        <f>SUM(F42:F46)</f>
        <v>0</v>
      </c>
      <c r="G47" s="145">
        <f>SUM(G42:G46)</f>
        <v>0</v>
      </c>
      <c r="H47" s="81"/>
      <c r="I47" s="228"/>
      <c r="J47" s="81"/>
      <c r="K47" s="81"/>
      <c r="L47" s="81"/>
      <c r="M47" s="81"/>
      <c r="N47" s="144">
        <f>SUM(N42:N46)</f>
        <v>0</v>
      </c>
      <c r="O47" s="145">
        <f>SUM(O42:O46)</f>
        <v>0</v>
      </c>
      <c r="P47" s="81"/>
      <c r="Q47" s="225"/>
      <c r="R47" s="81"/>
      <c r="S47" s="81"/>
      <c r="T47" s="81"/>
      <c r="U47" s="81"/>
      <c r="V47" s="144">
        <f>SUM(V42:V46)</f>
        <v>0</v>
      </c>
      <c r="W47" s="145">
        <f>SUM(W42:W46)</f>
        <v>0</v>
      </c>
      <c r="X47" s="81"/>
      <c r="Y47" s="225"/>
      <c r="Z47" s="81"/>
      <c r="AA47" s="81"/>
      <c r="AB47" s="81"/>
      <c r="AC47" s="81"/>
      <c r="AD47" s="144">
        <f>SUM(AD42:AD46)</f>
        <v>16</v>
      </c>
      <c r="AE47" s="145">
        <f>SUM(AE42:AE46)</f>
        <v>954.06999999999982</v>
      </c>
      <c r="AF47" s="81"/>
      <c r="AG47" s="150">
        <f>F47+N47+V47+AD47</f>
        <v>16</v>
      </c>
      <c r="AH47" s="162">
        <f>G47+O47+W47+AE47</f>
        <v>954.06999999999982</v>
      </c>
    </row>
    <row r="48" spans="1:34" ht="24.95" hidden="1" customHeight="1" x14ac:dyDescent="0.4">
      <c r="A48" s="228"/>
      <c r="B48" s="81" t="s">
        <v>196</v>
      </c>
      <c r="C48" s="81"/>
      <c r="D48" s="81"/>
      <c r="E48" s="81"/>
      <c r="F48" s="81"/>
      <c r="G48" s="140"/>
      <c r="H48" s="81"/>
      <c r="I48" s="228"/>
      <c r="J48" s="81"/>
      <c r="K48" s="81"/>
      <c r="L48" s="81"/>
      <c r="M48" s="81"/>
      <c r="N48" s="81"/>
      <c r="O48" s="142"/>
      <c r="P48" s="81"/>
      <c r="Q48" s="225"/>
      <c r="R48" s="81" t="s">
        <v>196</v>
      </c>
      <c r="S48" s="81">
        <v>3.2250000000000001</v>
      </c>
      <c r="T48" s="81"/>
      <c r="U48" s="81">
        <v>10.1</v>
      </c>
      <c r="V48" s="81">
        <v>2</v>
      </c>
      <c r="W48" s="140">
        <f>ROUNDUP(S48*U48*V48,2)</f>
        <v>65.150000000000006</v>
      </c>
      <c r="X48" s="81"/>
      <c r="Y48" s="225"/>
      <c r="Z48" s="81"/>
      <c r="AA48" s="81"/>
      <c r="AB48" s="81"/>
      <c r="AC48" s="81"/>
      <c r="AD48" s="81"/>
      <c r="AE48" s="142"/>
      <c r="AF48" s="81"/>
      <c r="AG48" s="94">
        <f t="shared" si="0"/>
        <v>2</v>
      </c>
      <c r="AH48" s="161">
        <f t="shared" si="1"/>
        <v>65.150000000000006</v>
      </c>
    </row>
    <row r="49" spans="1:34" ht="24.95" hidden="1" customHeight="1" x14ac:dyDescent="0.4">
      <c r="A49" s="228"/>
      <c r="B49" s="81" t="s">
        <v>196</v>
      </c>
      <c r="C49" s="81"/>
      <c r="D49" s="81"/>
      <c r="E49" s="81"/>
      <c r="F49" s="81"/>
      <c r="G49" s="140"/>
      <c r="H49" s="81"/>
      <c r="I49" s="228"/>
      <c r="J49" s="81"/>
      <c r="K49" s="81"/>
      <c r="L49" s="81"/>
      <c r="M49" s="81"/>
      <c r="N49" s="81"/>
      <c r="O49" s="142"/>
      <c r="P49" s="81"/>
      <c r="Q49" s="225"/>
      <c r="R49" s="81" t="s">
        <v>196</v>
      </c>
      <c r="S49" s="81">
        <v>3.125</v>
      </c>
      <c r="T49" s="81"/>
      <c r="U49" s="81">
        <v>10.1</v>
      </c>
      <c r="V49" s="81">
        <v>10</v>
      </c>
      <c r="W49" s="140">
        <f t="shared" ref="W49:W60" si="9">ROUNDUP(S49*U49*V49,2)</f>
        <v>315.63</v>
      </c>
      <c r="X49" s="81"/>
      <c r="Y49" s="225"/>
      <c r="Z49" s="81"/>
      <c r="AA49" s="81"/>
      <c r="AB49" s="81"/>
      <c r="AC49" s="81"/>
      <c r="AD49" s="81"/>
      <c r="AE49" s="142"/>
      <c r="AF49" s="81"/>
      <c r="AG49" s="94">
        <f t="shared" si="0"/>
        <v>10</v>
      </c>
      <c r="AH49" s="161">
        <f t="shared" si="1"/>
        <v>315.63</v>
      </c>
    </row>
    <row r="50" spans="1:34" ht="24.95" hidden="1" customHeight="1" x14ac:dyDescent="0.4">
      <c r="A50" s="228"/>
      <c r="B50" s="81" t="s">
        <v>196</v>
      </c>
      <c r="C50" s="81"/>
      <c r="D50" s="81"/>
      <c r="E50" s="81"/>
      <c r="F50" s="81"/>
      <c r="G50" s="140"/>
      <c r="H50" s="81"/>
      <c r="I50" s="228"/>
      <c r="J50" s="81"/>
      <c r="K50" s="81"/>
      <c r="L50" s="81"/>
      <c r="M50" s="81"/>
      <c r="N50" s="81"/>
      <c r="O50" s="142"/>
      <c r="P50" s="81"/>
      <c r="Q50" s="225"/>
      <c r="R50" s="81" t="s">
        <v>196</v>
      </c>
      <c r="S50" s="81">
        <v>2.0880000000000001</v>
      </c>
      <c r="T50" s="81"/>
      <c r="U50" s="81">
        <v>10.1</v>
      </c>
      <c r="V50" s="81">
        <v>2</v>
      </c>
      <c r="W50" s="140">
        <f>ROUNDUP(S50*U50*V50,2)</f>
        <v>42.18</v>
      </c>
      <c r="X50" s="81"/>
      <c r="Y50" s="225"/>
      <c r="Z50" s="81"/>
      <c r="AA50" s="81"/>
      <c r="AB50" s="81"/>
      <c r="AC50" s="81"/>
      <c r="AD50" s="81"/>
      <c r="AE50" s="142"/>
      <c r="AF50" s="81"/>
      <c r="AG50" s="94">
        <f t="shared" si="0"/>
        <v>2</v>
      </c>
      <c r="AH50" s="161">
        <f t="shared" si="1"/>
        <v>42.18</v>
      </c>
    </row>
    <row r="51" spans="1:34" ht="24.95" hidden="1" customHeight="1" x14ac:dyDescent="0.4">
      <c r="A51" s="228"/>
      <c r="B51" s="81" t="s">
        <v>196</v>
      </c>
      <c r="C51" s="81"/>
      <c r="D51" s="81"/>
      <c r="E51" s="81"/>
      <c r="F51" s="81"/>
      <c r="G51" s="140"/>
      <c r="H51" s="81"/>
      <c r="I51" s="228"/>
      <c r="J51" s="81"/>
      <c r="K51" s="81"/>
      <c r="L51" s="81"/>
      <c r="M51" s="81"/>
      <c r="N51" s="81"/>
      <c r="O51" s="142"/>
      <c r="P51" s="81"/>
      <c r="Q51" s="225"/>
      <c r="R51" s="81" t="s">
        <v>196</v>
      </c>
      <c r="S51" s="81">
        <v>2</v>
      </c>
      <c r="T51" s="81"/>
      <c r="U51" s="81">
        <v>10.1</v>
      </c>
      <c r="V51" s="81">
        <v>4</v>
      </c>
      <c r="W51" s="140">
        <f t="shared" si="9"/>
        <v>80.8</v>
      </c>
      <c r="X51" s="81"/>
      <c r="Y51" s="225"/>
      <c r="Z51" s="81"/>
      <c r="AA51" s="81"/>
      <c r="AB51" s="81"/>
      <c r="AC51" s="81"/>
      <c r="AD51" s="81"/>
      <c r="AE51" s="142"/>
      <c r="AF51" s="81"/>
      <c r="AG51" s="94">
        <f t="shared" si="0"/>
        <v>4</v>
      </c>
      <c r="AH51" s="161">
        <f t="shared" si="1"/>
        <v>80.8</v>
      </c>
    </row>
    <row r="52" spans="1:34" ht="24.95" hidden="1" customHeight="1" x14ac:dyDescent="0.4">
      <c r="A52" s="228"/>
      <c r="B52" s="81" t="s">
        <v>196</v>
      </c>
      <c r="C52" s="81"/>
      <c r="D52" s="81"/>
      <c r="E52" s="81"/>
      <c r="F52" s="81"/>
      <c r="G52" s="140"/>
      <c r="H52" s="81"/>
      <c r="I52" s="228"/>
      <c r="J52" s="81"/>
      <c r="K52" s="81"/>
      <c r="L52" s="81"/>
      <c r="M52" s="81"/>
      <c r="N52" s="81"/>
      <c r="O52" s="142"/>
      <c r="P52" s="81"/>
      <c r="Q52" s="225"/>
      <c r="R52" s="81" t="s">
        <v>196</v>
      </c>
      <c r="S52" s="81">
        <v>1.8180000000000001</v>
      </c>
      <c r="T52" s="81"/>
      <c r="U52" s="81">
        <v>10.1</v>
      </c>
      <c r="V52" s="81">
        <v>2</v>
      </c>
      <c r="W52" s="140">
        <f>ROUNDUP(S52*U52*V52,2)</f>
        <v>36.729999999999997</v>
      </c>
      <c r="X52" s="81"/>
      <c r="Y52" s="225"/>
      <c r="Z52" s="81"/>
      <c r="AA52" s="81"/>
      <c r="AB52" s="81"/>
      <c r="AC52" s="81"/>
      <c r="AD52" s="81"/>
      <c r="AE52" s="142"/>
      <c r="AF52" s="81"/>
      <c r="AG52" s="94">
        <f t="shared" si="0"/>
        <v>2</v>
      </c>
      <c r="AH52" s="161">
        <f t="shared" si="1"/>
        <v>36.729999999999997</v>
      </c>
    </row>
    <row r="53" spans="1:34" ht="24.95" hidden="1" customHeight="1" x14ac:dyDescent="0.4">
      <c r="A53" s="228"/>
      <c r="B53" s="81" t="s">
        <v>196</v>
      </c>
      <c r="C53" s="81"/>
      <c r="D53" s="81"/>
      <c r="E53" s="81"/>
      <c r="F53" s="81"/>
      <c r="G53" s="140"/>
      <c r="H53" s="81"/>
      <c r="I53" s="228"/>
      <c r="J53" s="81"/>
      <c r="K53" s="81"/>
      <c r="L53" s="81"/>
      <c r="M53" s="81"/>
      <c r="N53" s="81"/>
      <c r="O53" s="142"/>
      <c r="P53" s="81"/>
      <c r="Q53" s="225"/>
      <c r="R53" s="81" t="s">
        <v>196</v>
      </c>
      <c r="S53" s="81">
        <v>1.71</v>
      </c>
      <c r="T53" s="81"/>
      <c r="U53" s="81">
        <v>10.1</v>
      </c>
      <c r="V53" s="81">
        <v>4</v>
      </c>
      <c r="W53" s="140">
        <f t="shared" si="9"/>
        <v>69.09</v>
      </c>
      <c r="X53" s="81"/>
      <c r="Y53" s="225"/>
      <c r="Z53" s="81"/>
      <c r="AA53" s="81"/>
      <c r="AB53" s="81"/>
      <c r="AC53" s="81"/>
      <c r="AD53" s="81"/>
      <c r="AE53" s="142"/>
      <c r="AF53" s="81"/>
      <c r="AG53" s="94">
        <f t="shared" si="0"/>
        <v>4</v>
      </c>
      <c r="AH53" s="161">
        <f t="shared" si="1"/>
        <v>69.09</v>
      </c>
    </row>
    <row r="54" spans="1:34" ht="24.95" customHeight="1" x14ac:dyDescent="0.4">
      <c r="A54" s="228"/>
      <c r="B54" s="144" t="s">
        <v>211</v>
      </c>
      <c r="C54" s="81"/>
      <c r="D54" s="81"/>
      <c r="E54" s="144"/>
      <c r="F54" s="144">
        <f>SUM(F48:F53)</f>
        <v>0</v>
      </c>
      <c r="G54" s="171">
        <f>SUM(G48:G53)</f>
        <v>0</v>
      </c>
      <c r="H54" s="81"/>
      <c r="I54" s="228"/>
      <c r="J54" s="81"/>
      <c r="K54" s="81"/>
      <c r="L54" s="81"/>
      <c r="M54" s="81"/>
      <c r="N54" s="144">
        <v>0</v>
      </c>
      <c r="O54" s="144">
        <f>SUM(O48:O53)</f>
        <v>0</v>
      </c>
      <c r="P54" s="81"/>
      <c r="Q54" s="225"/>
      <c r="R54" s="81"/>
      <c r="S54" s="81"/>
      <c r="T54" s="81"/>
      <c r="U54" s="81"/>
      <c r="V54" s="144">
        <f>SUM(V48:V53)</f>
        <v>24</v>
      </c>
      <c r="W54" s="171">
        <f>SUM(W48:W53)</f>
        <v>609.58000000000004</v>
      </c>
      <c r="X54" s="81"/>
      <c r="Y54" s="225"/>
      <c r="Z54" s="81"/>
      <c r="AA54" s="81"/>
      <c r="AB54" s="81"/>
      <c r="AC54" s="81"/>
      <c r="AD54" s="144">
        <f>SUM(AD48:AD53)</f>
        <v>0</v>
      </c>
      <c r="AE54" s="144">
        <f>SUM(AE48:AE53)</f>
        <v>0</v>
      </c>
      <c r="AF54" s="81"/>
      <c r="AG54" s="150">
        <f>F54+N54+V54+AD54</f>
        <v>24</v>
      </c>
      <c r="AH54" s="162">
        <f>G54+O54+W54+AE54</f>
        <v>609.58000000000004</v>
      </c>
    </row>
    <row r="55" spans="1:34" ht="24.95" hidden="1" customHeight="1" x14ac:dyDescent="0.4">
      <c r="A55" s="228"/>
      <c r="B55" s="81" t="s">
        <v>133</v>
      </c>
      <c r="C55" s="81">
        <v>1.9279999999999999</v>
      </c>
      <c r="D55" s="81"/>
      <c r="E55" s="81">
        <v>5.5</v>
      </c>
      <c r="F55" s="81">
        <v>6</v>
      </c>
      <c r="G55" s="140">
        <f>ROUNDUP(C55*E55*F55,2)</f>
        <v>63.629999999999995</v>
      </c>
      <c r="H55" s="81"/>
      <c r="I55" s="228"/>
      <c r="J55" s="81" t="s">
        <v>133</v>
      </c>
      <c r="K55" s="81">
        <v>1.9279999999999999</v>
      </c>
      <c r="L55" s="81"/>
      <c r="M55" s="81">
        <v>5.5</v>
      </c>
      <c r="N55" s="81">
        <v>6</v>
      </c>
      <c r="O55" s="142">
        <f>ROUNDUP(K55*M55*N55,2)</f>
        <v>63.629999999999995</v>
      </c>
      <c r="P55" s="81"/>
      <c r="Q55" s="225"/>
      <c r="R55" s="81"/>
      <c r="S55" s="81"/>
      <c r="T55" s="81"/>
      <c r="U55" s="81"/>
      <c r="V55" s="81"/>
      <c r="W55" s="140"/>
      <c r="X55" s="81"/>
      <c r="Y55" s="225"/>
      <c r="Z55" s="81"/>
      <c r="AA55" s="81"/>
      <c r="AB55" s="81"/>
      <c r="AC55" s="81"/>
      <c r="AD55" s="81"/>
      <c r="AE55" s="142"/>
      <c r="AF55" s="81"/>
      <c r="AG55" s="94">
        <f t="shared" si="0"/>
        <v>12</v>
      </c>
      <c r="AH55" s="161">
        <f t="shared" si="1"/>
        <v>127.25999999999999</v>
      </c>
    </row>
    <row r="56" spans="1:34" ht="24.95" hidden="1" customHeight="1" x14ac:dyDescent="0.4">
      <c r="A56" s="228"/>
      <c r="B56" s="81" t="s">
        <v>133</v>
      </c>
      <c r="C56" s="81">
        <v>1.89</v>
      </c>
      <c r="D56" s="81"/>
      <c r="E56" s="81">
        <v>5.5</v>
      </c>
      <c r="F56" s="81">
        <v>3</v>
      </c>
      <c r="G56" s="140">
        <f>ROUNDUP(C56*E56*F56,2)</f>
        <v>31.19</v>
      </c>
      <c r="H56" s="81"/>
      <c r="I56" s="228"/>
      <c r="J56" s="81" t="s">
        <v>133</v>
      </c>
      <c r="K56" s="81">
        <v>1.89</v>
      </c>
      <c r="L56" s="81"/>
      <c r="M56" s="81">
        <v>5.5</v>
      </c>
      <c r="N56" s="81">
        <v>3</v>
      </c>
      <c r="O56" s="142">
        <f>ROUNDUP(K56*M56*N56,2)</f>
        <v>31.19</v>
      </c>
      <c r="P56" s="81"/>
      <c r="Q56" s="225"/>
      <c r="R56" s="81"/>
      <c r="S56" s="81"/>
      <c r="T56" s="81"/>
      <c r="U56" s="81"/>
      <c r="V56" s="81"/>
      <c r="W56" s="140"/>
      <c r="X56" s="81"/>
      <c r="Y56" s="225"/>
      <c r="Z56" s="81"/>
      <c r="AA56" s="81"/>
      <c r="AB56" s="81"/>
      <c r="AC56" s="81"/>
      <c r="AD56" s="81"/>
      <c r="AE56" s="142"/>
      <c r="AF56" s="81"/>
      <c r="AG56" s="94">
        <f t="shared" si="0"/>
        <v>6</v>
      </c>
      <c r="AH56" s="161">
        <f t="shared" si="1"/>
        <v>62.38</v>
      </c>
    </row>
    <row r="57" spans="1:34" ht="24.95" customHeight="1" x14ac:dyDescent="0.4">
      <c r="A57" s="228"/>
      <c r="B57" s="144" t="s">
        <v>212</v>
      </c>
      <c r="C57" s="81"/>
      <c r="D57" s="81"/>
      <c r="E57" s="144"/>
      <c r="F57" s="144">
        <f>SUM(F55:F56)</f>
        <v>9</v>
      </c>
      <c r="G57" s="145">
        <f>SUM(G55:G56)</f>
        <v>94.82</v>
      </c>
      <c r="H57" s="81"/>
      <c r="I57" s="228"/>
      <c r="J57" s="81"/>
      <c r="K57" s="81"/>
      <c r="L57" s="81"/>
      <c r="M57" s="81"/>
      <c r="N57" s="144">
        <f>SUM(N55:N56)</f>
        <v>9</v>
      </c>
      <c r="O57" s="145">
        <f>SUM(O55:O56)</f>
        <v>94.82</v>
      </c>
      <c r="P57" s="81"/>
      <c r="Q57" s="225"/>
      <c r="R57" s="81"/>
      <c r="S57" s="81"/>
      <c r="T57" s="81"/>
      <c r="U57" s="81"/>
      <c r="V57" s="144">
        <f>SUM(V55:V56)</f>
        <v>0</v>
      </c>
      <c r="W57" s="145">
        <f>SUM(W55:W56)</f>
        <v>0</v>
      </c>
      <c r="X57" s="81"/>
      <c r="Y57" s="225"/>
      <c r="Z57" s="81"/>
      <c r="AA57" s="81"/>
      <c r="AB57" s="81"/>
      <c r="AC57" s="81"/>
      <c r="AD57" s="144">
        <f>SUM(AD55:AD56)</f>
        <v>0</v>
      </c>
      <c r="AE57" s="145">
        <f>SUM(AE55:AE56)</f>
        <v>0</v>
      </c>
      <c r="AF57" s="81"/>
      <c r="AG57" s="150">
        <f>F57+N57+V57+AD57</f>
        <v>18</v>
      </c>
      <c r="AH57" s="162">
        <f>G57+O57+W57+AE57</f>
        <v>189.64</v>
      </c>
    </row>
    <row r="58" spans="1:34" ht="24.95" hidden="1" customHeight="1" x14ac:dyDescent="0.4">
      <c r="A58" s="228"/>
      <c r="B58" s="81" t="s">
        <v>120</v>
      </c>
      <c r="C58" s="81">
        <v>0.1</v>
      </c>
      <c r="D58" s="81"/>
      <c r="E58" s="81">
        <v>47.1</v>
      </c>
      <c r="F58" s="81">
        <v>18</v>
      </c>
      <c r="G58" s="140">
        <f>ROUNDUP(C58*E58*F58,2)</f>
        <v>84.78</v>
      </c>
      <c r="H58" s="81"/>
      <c r="I58" s="228"/>
      <c r="J58" s="81" t="s">
        <v>120</v>
      </c>
      <c r="K58" s="81">
        <v>0.1</v>
      </c>
      <c r="L58" s="81"/>
      <c r="M58" s="81">
        <v>47.1</v>
      </c>
      <c r="N58" s="81">
        <v>18</v>
      </c>
      <c r="O58" s="142">
        <f>ROUNDUP(K58*M58*N58,2)</f>
        <v>84.78</v>
      </c>
      <c r="P58" s="81"/>
      <c r="Q58" s="225"/>
      <c r="R58" s="81" t="s">
        <v>120</v>
      </c>
      <c r="S58" s="81">
        <v>0.02</v>
      </c>
      <c r="T58" s="81"/>
      <c r="U58" s="81">
        <v>47.1</v>
      </c>
      <c r="V58" s="81">
        <v>20</v>
      </c>
      <c r="W58" s="140">
        <f t="shared" si="9"/>
        <v>18.84</v>
      </c>
      <c r="X58" s="81"/>
      <c r="Y58" s="225"/>
      <c r="Z58" s="81" t="s">
        <v>120</v>
      </c>
      <c r="AA58" s="81">
        <v>0.02</v>
      </c>
      <c r="AB58" s="81"/>
      <c r="AC58" s="81">
        <v>47.1</v>
      </c>
      <c r="AD58" s="81">
        <v>16</v>
      </c>
      <c r="AE58" s="142">
        <f t="shared" si="8"/>
        <v>15.08</v>
      </c>
      <c r="AF58" s="81"/>
      <c r="AG58" s="94">
        <f t="shared" si="0"/>
        <v>72</v>
      </c>
      <c r="AH58" s="161">
        <f t="shared" si="1"/>
        <v>203.48000000000002</v>
      </c>
    </row>
    <row r="59" spans="1:34" ht="24.95" hidden="1" customHeight="1" x14ac:dyDescent="0.4">
      <c r="A59" s="228"/>
      <c r="B59" s="81" t="s">
        <v>120</v>
      </c>
      <c r="C59" s="81"/>
      <c r="D59" s="81"/>
      <c r="E59" s="81"/>
      <c r="F59" s="81"/>
      <c r="G59" s="140"/>
      <c r="H59" s="81"/>
      <c r="I59" s="228"/>
      <c r="J59" s="81"/>
      <c r="K59" s="81"/>
      <c r="L59" s="81"/>
      <c r="M59" s="81"/>
      <c r="N59" s="81"/>
      <c r="O59" s="142"/>
      <c r="P59" s="81"/>
      <c r="Q59" s="225"/>
      <c r="R59" s="81" t="s">
        <v>120</v>
      </c>
      <c r="S59" s="81">
        <v>0.01</v>
      </c>
      <c r="T59" s="81"/>
      <c r="U59" s="81">
        <v>47.1</v>
      </c>
      <c r="V59" s="81">
        <v>6</v>
      </c>
      <c r="W59" s="140">
        <f t="shared" si="9"/>
        <v>2.8299999999999996</v>
      </c>
      <c r="X59" s="81"/>
      <c r="Y59" s="225"/>
      <c r="Z59" s="81" t="s">
        <v>120</v>
      </c>
      <c r="AA59" s="81">
        <v>0.04</v>
      </c>
      <c r="AB59" s="81"/>
      <c r="AC59" s="81">
        <v>47.1</v>
      </c>
      <c r="AD59" s="81">
        <v>12</v>
      </c>
      <c r="AE59" s="142">
        <f t="shared" si="8"/>
        <v>22.610000000000003</v>
      </c>
      <c r="AF59" s="81"/>
      <c r="AG59" s="94">
        <f t="shared" si="0"/>
        <v>18</v>
      </c>
      <c r="AH59" s="161">
        <f t="shared" si="1"/>
        <v>25.44</v>
      </c>
    </row>
    <row r="60" spans="1:34" ht="24.95" hidden="1" customHeight="1" x14ac:dyDescent="0.4">
      <c r="A60" s="228"/>
      <c r="B60" s="81" t="s">
        <v>120</v>
      </c>
      <c r="C60" s="81"/>
      <c r="D60" s="81"/>
      <c r="E60" s="81"/>
      <c r="F60" s="81"/>
      <c r="G60" s="140"/>
      <c r="H60" s="81"/>
      <c r="I60" s="228"/>
      <c r="J60" s="81"/>
      <c r="K60" s="81"/>
      <c r="L60" s="81"/>
      <c r="M60" s="81"/>
      <c r="N60" s="81"/>
      <c r="O60" s="142"/>
      <c r="P60" s="81"/>
      <c r="Q60" s="225"/>
      <c r="R60" s="81" t="s">
        <v>120</v>
      </c>
      <c r="S60" s="81">
        <v>0.02</v>
      </c>
      <c r="T60" s="81"/>
      <c r="U60" s="81">
        <v>47.1</v>
      </c>
      <c r="V60" s="81">
        <v>12</v>
      </c>
      <c r="W60" s="140">
        <f t="shared" si="9"/>
        <v>11.31</v>
      </c>
      <c r="X60" s="81"/>
      <c r="Y60" s="225"/>
      <c r="Z60" s="81"/>
      <c r="AA60" s="81"/>
      <c r="AB60" s="81"/>
      <c r="AC60" s="81"/>
      <c r="AD60" s="81"/>
      <c r="AE60" s="142"/>
      <c r="AF60" s="81"/>
      <c r="AG60" s="94">
        <f t="shared" si="0"/>
        <v>12</v>
      </c>
      <c r="AH60" s="161">
        <f t="shared" si="1"/>
        <v>11.31</v>
      </c>
    </row>
    <row r="61" spans="1:34" ht="24.95" customHeight="1" x14ac:dyDescent="0.4">
      <c r="A61" s="228"/>
      <c r="B61" s="144" t="s">
        <v>208</v>
      </c>
      <c r="C61" s="81"/>
      <c r="D61" s="81"/>
      <c r="E61" s="144"/>
      <c r="F61" s="144">
        <f>SUM(F58:F60)</f>
        <v>18</v>
      </c>
      <c r="G61" s="145">
        <f>SUM(G58:G60)</f>
        <v>84.78</v>
      </c>
      <c r="H61" s="81"/>
      <c r="I61" s="228"/>
      <c r="J61" s="81"/>
      <c r="K61" s="81"/>
      <c r="L61" s="81"/>
      <c r="M61" s="81"/>
      <c r="N61" s="144">
        <f>SUM(N58:N60)</f>
        <v>18</v>
      </c>
      <c r="O61" s="145">
        <f>SUM(O58:O60)</f>
        <v>84.78</v>
      </c>
      <c r="P61" s="81"/>
      <c r="Q61" s="225"/>
      <c r="R61" s="81"/>
      <c r="S61" s="81"/>
      <c r="T61" s="81"/>
      <c r="U61" s="81"/>
      <c r="V61" s="144">
        <f>SUM(V58:V60)</f>
        <v>38</v>
      </c>
      <c r="W61" s="145">
        <f>SUM(W58:W60)</f>
        <v>32.979999999999997</v>
      </c>
      <c r="X61" s="81"/>
      <c r="Y61" s="225"/>
      <c r="Z61" s="81"/>
      <c r="AA61" s="81"/>
      <c r="AB61" s="81"/>
      <c r="AC61" s="81"/>
      <c r="AD61" s="144">
        <f>SUM(AD58:AD60)</f>
        <v>28</v>
      </c>
      <c r="AE61" s="145">
        <f>SUM(AE58:AE60)</f>
        <v>37.690000000000005</v>
      </c>
      <c r="AF61" s="81"/>
      <c r="AG61" s="150">
        <f>F61+N61+V61+AD61</f>
        <v>102</v>
      </c>
      <c r="AH61" s="162">
        <f>G61+O61+W61+AE61</f>
        <v>240.23</v>
      </c>
    </row>
    <row r="62" spans="1:34" ht="24.95" customHeight="1" x14ac:dyDescent="0.4">
      <c r="A62" s="228"/>
      <c r="B62" s="81" t="s">
        <v>134</v>
      </c>
      <c r="C62" s="81" t="s">
        <v>125</v>
      </c>
      <c r="D62" s="81" t="s">
        <v>127</v>
      </c>
      <c r="E62" s="81">
        <v>0.123</v>
      </c>
      <c r="F62" s="81">
        <v>36</v>
      </c>
      <c r="G62" s="140">
        <f>ROUNDUP(E62*F62,1)</f>
        <v>4.5</v>
      </c>
      <c r="H62" s="81" t="s">
        <v>219</v>
      </c>
      <c r="I62" s="228"/>
      <c r="J62" s="81" t="s">
        <v>134</v>
      </c>
      <c r="K62" s="81" t="s">
        <v>125</v>
      </c>
      <c r="L62" s="81" t="s">
        <v>127</v>
      </c>
      <c r="M62" s="81">
        <v>0.123</v>
      </c>
      <c r="N62" s="81">
        <v>36</v>
      </c>
      <c r="O62" s="142">
        <f>ROUNDUP(M62*N62,1)</f>
        <v>4.5</v>
      </c>
      <c r="P62" s="81" t="s">
        <v>219</v>
      </c>
      <c r="Q62" s="225"/>
      <c r="R62" s="81" t="s">
        <v>134</v>
      </c>
      <c r="S62" s="81" t="s">
        <v>125</v>
      </c>
      <c r="T62" s="81" t="s">
        <v>127</v>
      </c>
      <c r="U62" s="81">
        <v>0.123</v>
      </c>
      <c r="V62" s="81">
        <v>72</v>
      </c>
      <c r="W62" s="140">
        <f>ROUNDUP(U62*V62,1)</f>
        <v>8.9</v>
      </c>
      <c r="X62" s="81"/>
      <c r="Y62" s="226"/>
      <c r="Z62" s="81" t="s">
        <v>134</v>
      </c>
      <c r="AA62" s="81" t="s">
        <v>125</v>
      </c>
      <c r="AB62" s="81" t="s">
        <v>127</v>
      </c>
      <c r="AC62" s="81">
        <v>0.123</v>
      </c>
      <c r="AD62" s="81">
        <v>96</v>
      </c>
      <c r="AE62" s="142">
        <f>ROUNDUP(AC62*AD62,1)</f>
        <v>11.9</v>
      </c>
      <c r="AF62" s="81"/>
      <c r="AG62" s="94">
        <f t="shared" si="0"/>
        <v>240</v>
      </c>
      <c r="AH62" s="161">
        <f t="shared" si="1"/>
        <v>29.799999999999997</v>
      </c>
    </row>
    <row r="63" spans="1:34" ht="24.95" hidden="1" customHeight="1" x14ac:dyDescent="0.4">
      <c r="A63" s="228" t="s">
        <v>197</v>
      </c>
      <c r="B63" s="81" t="s">
        <v>196</v>
      </c>
      <c r="C63" s="81"/>
      <c r="D63" s="81"/>
      <c r="E63" s="81"/>
      <c r="F63" s="81"/>
      <c r="G63" s="140"/>
      <c r="H63" s="81"/>
      <c r="I63" s="228"/>
      <c r="J63" s="81"/>
      <c r="K63" s="81"/>
      <c r="L63" s="81"/>
      <c r="M63" s="81"/>
      <c r="N63" s="81"/>
      <c r="O63" s="142"/>
      <c r="P63" s="81"/>
      <c r="Q63" s="228" t="s">
        <v>197</v>
      </c>
      <c r="R63" s="81"/>
      <c r="S63" s="81"/>
      <c r="T63" s="81"/>
      <c r="U63" s="81"/>
      <c r="V63" s="81"/>
      <c r="W63" s="140"/>
      <c r="X63" s="81"/>
      <c r="Y63" s="228" t="s">
        <v>197</v>
      </c>
      <c r="Z63" s="81" t="s">
        <v>196</v>
      </c>
      <c r="AA63" s="81">
        <v>6.2569999999999997</v>
      </c>
      <c r="AB63" s="81"/>
      <c r="AC63" s="81">
        <v>10.1</v>
      </c>
      <c r="AD63" s="81">
        <v>4</v>
      </c>
      <c r="AE63" s="142">
        <f>ROUNDUP(AA63*AC63*AD63,2)</f>
        <v>252.79</v>
      </c>
      <c r="AF63" s="81"/>
      <c r="AG63" s="94">
        <f t="shared" si="0"/>
        <v>4</v>
      </c>
      <c r="AH63" s="161">
        <f t="shared" si="1"/>
        <v>252.79</v>
      </c>
    </row>
    <row r="64" spans="1:34" ht="24.95" hidden="1" customHeight="1" x14ac:dyDescent="0.4">
      <c r="A64" s="228"/>
      <c r="B64" s="81" t="s">
        <v>196</v>
      </c>
      <c r="C64" s="81"/>
      <c r="D64" s="81"/>
      <c r="E64" s="81"/>
      <c r="F64" s="81"/>
      <c r="G64" s="140"/>
      <c r="H64" s="81"/>
      <c r="I64" s="228"/>
      <c r="J64" s="81"/>
      <c r="K64" s="81"/>
      <c r="L64" s="81"/>
      <c r="M64" s="81"/>
      <c r="N64" s="81"/>
      <c r="O64" s="142"/>
      <c r="P64" s="81"/>
      <c r="Q64" s="228"/>
      <c r="R64" s="81"/>
      <c r="S64" s="81"/>
      <c r="T64" s="81"/>
      <c r="U64" s="81"/>
      <c r="V64" s="81"/>
      <c r="W64" s="140"/>
      <c r="X64" s="81"/>
      <c r="Y64" s="228"/>
      <c r="Z64" s="81" t="s">
        <v>196</v>
      </c>
      <c r="AA64" s="81">
        <v>6.2270000000000003</v>
      </c>
      <c r="AB64" s="81"/>
      <c r="AC64" s="81">
        <v>10.1</v>
      </c>
      <c r="AD64" s="81">
        <v>4</v>
      </c>
      <c r="AE64" s="142">
        <f t="shared" ref="AE64:AE68" si="10">ROUNDUP(AA64*AC64*AD64,2)</f>
        <v>251.57999999999998</v>
      </c>
      <c r="AF64" s="81"/>
      <c r="AG64" s="94">
        <f t="shared" si="0"/>
        <v>4</v>
      </c>
      <c r="AH64" s="161">
        <f t="shared" si="1"/>
        <v>251.57999999999998</v>
      </c>
    </row>
    <row r="65" spans="1:34" ht="24.95" hidden="1" customHeight="1" x14ac:dyDescent="0.4">
      <c r="A65" s="228"/>
      <c r="B65" s="81" t="s">
        <v>196</v>
      </c>
      <c r="C65" s="81"/>
      <c r="D65" s="81"/>
      <c r="E65" s="81"/>
      <c r="F65" s="81"/>
      <c r="G65" s="140"/>
      <c r="H65" s="81"/>
      <c r="I65" s="228"/>
      <c r="J65" s="81"/>
      <c r="K65" s="81"/>
      <c r="L65" s="81"/>
      <c r="M65" s="81"/>
      <c r="N65" s="81"/>
      <c r="O65" s="142"/>
      <c r="P65" s="81"/>
      <c r="Q65" s="228"/>
      <c r="R65" s="81"/>
      <c r="S65" s="81"/>
      <c r="T65" s="81"/>
      <c r="U65" s="81"/>
      <c r="V65" s="81"/>
      <c r="W65" s="140"/>
      <c r="X65" s="81"/>
      <c r="Y65" s="228"/>
      <c r="Z65" s="81" t="s">
        <v>196</v>
      </c>
      <c r="AA65" s="81">
        <v>3.0289999999999999</v>
      </c>
      <c r="AB65" s="81"/>
      <c r="AC65" s="81">
        <v>10.1</v>
      </c>
      <c r="AD65" s="81">
        <v>2</v>
      </c>
      <c r="AE65" s="142">
        <f t="shared" si="10"/>
        <v>61.19</v>
      </c>
      <c r="AF65" s="81"/>
      <c r="AG65" s="94">
        <f t="shared" si="0"/>
        <v>2</v>
      </c>
      <c r="AH65" s="161">
        <f t="shared" si="1"/>
        <v>61.19</v>
      </c>
    </row>
    <row r="66" spans="1:34" ht="24.95" hidden="1" customHeight="1" x14ac:dyDescent="0.4">
      <c r="A66" s="228"/>
      <c r="B66" s="81" t="s">
        <v>196</v>
      </c>
      <c r="C66" s="81"/>
      <c r="D66" s="81"/>
      <c r="E66" s="81"/>
      <c r="F66" s="81"/>
      <c r="G66" s="140"/>
      <c r="H66" s="81"/>
      <c r="I66" s="228"/>
      <c r="J66" s="81"/>
      <c r="K66" s="81"/>
      <c r="L66" s="81"/>
      <c r="M66" s="81"/>
      <c r="N66" s="81"/>
      <c r="O66" s="142"/>
      <c r="P66" s="81"/>
      <c r="Q66" s="228"/>
      <c r="R66" s="81"/>
      <c r="S66" s="81"/>
      <c r="T66" s="81"/>
      <c r="U66" s="81"/>
      <c r="V66" s="81"/>
      <c r="W66" s="140"/>
      <c r="X66" s="81"/>
      <c r="Y66" s="228"/>
      <c r="Z66" s="81" t="s">
        <v>196</v>
      </c>
      <c r="AA66" s="81">
        <v>2.9279999999999999</v>
      </c>
      <c r="AB66" s="81"/>
      <c r="AC66" s="81">
        <v>10.1</v>
      </c>
      <c r="AD66" s="81">
        <v>2</v>
      </c>
      <c r="AE66" s="142">
        <f t="shared" si="10"/>
        <v>59.15</v>
      </c>
      <c r="AF66" s="81"/>
      <c r="AG66" s="94">
        <f t="shared" si="0"/>
        <v>2</v>
      </c>
      <c r="AH66" s="161">
        <f t="shared" si="1"/>
        <v>59.15</v>
      </c>
    </row>
    <row r="67" spans="1:34" ht="24.95" hidden="1" customHeight="1" x14ac:dyDescent="0.4">
      <c r="A67" s="228"/>
      <c r="B67" s="81" t="s">
        <v>196</v>
      </c>
      <c r="C67" s="81"/>
      <c r="D67" s="81"/>
      <c r="E67" s="81"/>
      <c r="F67" s="81"/>
      <c r="G67" s="140"/>
      <c r="H67" s="81"/>
      <c r="I67" s="228"/>
      <c r="J67" s="81"/>
      <c r="K67" s="81"/>
      <c r="L67" s="81"/>
      <c r="M67" s="81"/>
      <c r="N67" s="81"/>
      <c r="O67" s="142"/>
      <c r="P67" s="81"/>
      <c r="Q67" s="228"/>
      <c r="R67" s="81"/>
      <c r="S67" s="81"/>
      <c r="T67" s="81"/>
      <c r="U67" s="81"/>
      <c r="V67" s="81"/>
      <c r="W67" s="140"/>
      <c r="X67" s="81"/>
      <c r="Y67" s="228"/>
      <c r="Z67" s="81" t="s">
        <v>196</v>
      </c>
      <c r="AA67" s="81">
        <v>2.2130000000000001</v>
      </c>
      <c r="AB67" s="81"/>
      <c r="AC67" s="81">
        <v>10.1</v>
      </c>
      <c r="AD67" s="81">
        <v>4</v>
      </c>
      <c r="AE67" s="142">
        <f t="shared" si="10"/>
        <v>89.410000000000011</v>
      </c>
      <c r="AF67" s="81"/>
      <c r="AG67" s="94">
        <f t="shared" si="0"/>
        <v>4</v>
      </c>
      <c r="AH67" s="161">
        <f t="shared" si="1"/>
        <v>89.410000000000011</v>
      </c>
    </row>
    <row r="68" spans="1:34" ht="24.95" hidden="1" customHeight="1" x14ac:dyDescent="0.4">
      <c r="A68" s="228"/>
      <c r="B68" s="81" t="s">
        <v>196</v>
      </c>
      <c r="C68" s="81"/>
      <c r="D68" s="81"/>
      <c r="E68" s="81"/>
      <c r="F68" s="81"/>
      <c r="G68" s="140"/>
      <c r="H68" s="81"/>
      <c r="I68" s="228"/>
      <c r="J68" s="81"/>
      <c r="K68" s="81"/>
      <c r="L68" s="81"/>
      <c r="M68" s="81"/>
      <c r="N68" s="81"/>
      <c r="O68" s="142"/>
      <c r="P68" s="81"/>
      <c r="Q68" s="228"/>
      <c r="R68" s="81"/>
      <c r="S68" s="81"/>
      <c r="T68" s="81"/>
      <c r="U68" s="81"/>
      <c r="V68" s="81"/>
      <c r="W68" s="140"/>
      <c r="X68" s="81"/>
      <c r="Y68" s="228"/>
      <c r="Z68" s="81" t="s">
        <v>196</v>
      </c>
      <c r="AA68" s="81">
        <v>2.1680000000000001</v>
      </c>
      <c r="AB68" s="81"/>
      <c r="AC68" s="81">
        <v>10.1</v>
      </c>
      <c r="AD68" s="81">
        <v>8</v>
      </c>
      <c r="AE68" s="142">
        <f t="shared" si="10"/>
        <v>175.17999999999998</v>
      </c>
      <c r="AF68" s="81"/>
      <c r="AG68" s="94">
        <f t="shared" si="0"/>
        <v>8</v>
      </c>
      <c r="AH68" s="161">
        <f t="shared" si="1"/>
        <v>175.17999999999998</v>
      </c>
    </row>
    <row r="69" spans="1:34" ht="24.95" hidden="1" customHeight="1" x14ac:dyDescent="0.4">
      <c r="A69" s="228"/>
      <c r="B69" s="81" t="s">
        <v>196</v>
      </c>
      <c r="C69" s="81"/>
      <c r="D69" s="81"/>
      <c r="E69" s="81"/>
      <c r="F69" s="81"/>
      <c r="G69" s="140"/>
      <c r="H69" s="81"/>
      <c r="I69" s="228"/>
      <c r="J69" s="81"/>
      <c r="K69" s="81"/>
      <c r="L69" s="81"/>
      <c r="M69" s="81"/>
      <c r="N69" s="81"/>
      <c r="O69" s="142"/>
      <c r="P69" s="81"/>
      <c r="Q69" s="228"/>
      <c r="R69" s="81"/>
      <c r="S69" s="81"/>
      <c r="T69" s="81"/>
      <c r="U69" s="81"/>
      <c r="V69" s="81"/>
      <c r="W69" s="140"/>
      <c r="X69" s="81"/>
      <c r="Y69" s="228"/>
      <c r="Z69" s="81" t="s">
        <v>196</v>
      </c>
      <c r="AA69" s="81">
        <v>1.9430000000000001</v>
      </c>
      <c r="AB69" s="81"/>
      <c r="AC69" s="81">
        <v>10.1</v>
      </c>
      <c r="AD69" s="81">
        <v>2</v>
      </c>
      <c r="AE69" s="142">
        <f>ROUNDUP(AA69*AC69*AD69,2)</f>
        <v>39.25</v>
      </c>
      <c r="AF69" s="81"/>
      <c r="AG69" s="94">
        <f t="shared" si="0"/>
        <v>2</v>
      </c>
      <c r="AH69" s="161">
        <f t="shared" si="1"/>
        <v>39.25</v>
      </c>
    </row>
    <row r="70" spans="1:34" ht="24.95" customHeight="1" x14ac:dyDescent="0.4">
      <c r="A70" s="228"/>
      <c r="B70" s="144" t="s">
        <v>211</v>
      </c>
      <c r="C70" s="81"/>
      <c r="D70" s="81"/>
      <c r="E70" s="144"/>
      <c r="F70" s="144">
        <f>SUM(F63:F69)</f>
        <v>0</v>
      </c>
      <c r="G70" s="145">
        <f>SUM(G63:G69)</f>
        <v>0</v>
      </c>
      <c r="H70" s="81"/>
      <c r="I70" s="228"/>
      <c r="J70" s="81"/>
      <c r="K70" s="81"/>
      <c r="L70" s="81"/>
      <c r="M70" s="81"/>
      <c r="N70" s="144">
        <f>SUM(N63:N69)</f>
        <v>0</v>
      </c>
      <c r="O70" s="145">
        <f>SUM(O63:O69)</f>
        <v>0</v>
      </c>
      <c r="P70" s="81"/>
      <c r="Q70" s="228"/>
      <c r="R70" s="81"/>
      <c r="S70" s="81"/>
      <c r="T70" s="81"/>
      <c r="U70" s="81"/>
      <c r="V70" s="144">
        <f>SUM(V63:V69)</f>
        <v>0</v>
      </c>
      <c r="W70" s="145">
        <f>SUM(W63:W69)</f>
        <v>0</v>
      </c>
      <c r="X70" s="81"/>
      <c r="Y70" s="228"/>
      <c r="Z70" s="81"/>
      <c r="AA70" s="81"/>
      <c r="AB70" s="81"/>
      <c r="AC70" s="81"/>
      <c r="AD70" s="144">
        <f>SUM(AD63:AD69)</f>
        <v>26</v>
      </c>
      <c r="AE70" s="145">
        <f>SUM(AE63:AE69)</f>
        <v>928.54999999999984</v>
      </c>
      <c r="AF70" s="81"/>
      <c r="AG70" s="150">
        <f>F70+N70+V70+AD70</f>
        <v>26</v>
      </c>
      <c r="AH70" s="162">
        <f>G70+O70+W70+AE70</f>
        <v>928.54999999999984</v>
      </c>
    </row>
    <row r="71" spans="1:34" ht="24.95" hidden="1" customHeight="1" x14ac:dyDescent="0.4">
      <c r="A71" s="228"/>
      <c r="B71" s="81" t="s">
        <v>133</v>
      </c>
      <c r="C71" s="81"/>
      <c r="D71" s="81"/>
      <c r="E71" s="81"/>
      <c r="F71" s="81"/>
      <c r="G71" s="140"/>
      <c r="H71" s="81"/>
      <c r="I71" s="228"/>
      <c r="J71" s="81"/>
      <c r="K71" s="81"/>
      <c r="L71" s="81"/>
      <c r="M71" s="81"/>
      <c r="N71" s="81"/>
      <c r="O71" s="142"/>
      <c r="P71" s="81"/>
      <c r="Q71" s="228"/>
      <c r="R71" s="81" t="s">
        <v>133</v>
      </c>
      <c r="S71" s="81">
        <v>1.8180000000000001</v>
      </c>
      <c r="T71" s="81"/>
      <c r="U71" s="81">
        <v>5.5</v>
      </c>
      <c r="V71" s="81">
        <v>2</v>
      </c>
      <c r="W71" s="140">
        <f>ROUNDUP(S71*U71*V71,2)</f>
        <v>20</v>
      </c>
      <c r="X71" s="81"/>
      <c r="Y71" s="228"/>
      <c r="Z71" s="81"/>
      <c r="AA71" s="81"/>
      <c r="AB71" s="81"/>
      <c r="AC71" s="81"/>
      <c r="AD71" s="81"/>
      <c r="AE71" s="142"/>
      <c r="AF71" s="81"/>
      <c r="AG71" s="94">
        <f t="shared" si="0"/>
        <v>2</v>
      </c>
      <c r="AH71" s="161">
        <f t="shared" si="1"/>
        <v>20</v>
      </c>
    </row>
    <row r="72" spans="1:34" ht="24.95" hidden="1" customHeight="1" x14ac:dyDescent="0.4">
      <c r="A72" s="228"/>
      <c r="B72" s="81" t="s">
        <v>133</v>
      </c>
      <c r="C72" s="81"/>
      <c r="D72" s="81"/>
      <c r="E72" s="81"/>
      <c r="F72" s="81"/>
      <c r="G72" s="140"/>
      <c r="H72" s="81"/>
      <c r="I72" s="228"/>
      <c r="J72" s="81"/>
      <c r="K72" s="81"/>
      <c r="L72" s="81"/>
      <c r="M72" s="81"/>
      <c r="N72" s="81"/>
      <c r="O72" s="142"/>
      <c r="P72" s="81"/>
      <c r="Q72" s="228"/>
      <c r="R72" s="81" t="s">
        <v>133</v>
      </c>
      <c r="S72" s="81">
        <v>1.71</v>
      </c>
      <c r="T72" s="81"/>
      <c r="U72" s="81">
        <v>5.5</v>
      </c>
      <c r="V72" s="81">
        <v>4</v>
      </c>
      <c r="W72" s="140">
        <f>ROUNDUP(S72*U72*V72,2)</f>
        <v>37.619999999999997</v>
      </c>
      <c r="X72" s="81"/>
      <c r="Y72" s="228"/>
      <c r="Z72" s="81"/>
      <c r="AA72" s="81"/>
      <c r="AB72" s="81"/>
      <c r="AC72" s="81"/>
      <c r="AD72" s="81"/>
      <c r="AE72" s="142"/>
      <c r="AF72" s="81"/>
      <c r="AG72" s="94">
        <f t="shared" si="0"/>
        <v>4</v>
      </c>
      <c r="AH72" s="161">
        <f t="shared" si="1"/>
        <v>37.619999999999997</v>
      </c>
    </row>
    <row r="73" spans="1:34" ht="24.95" customHeight="1" x14ac:dyDescent="0.4">
      <c r="A73" s="228"/>
      <c r="B73" s="144" t="s">
        <v>212</v>
      </c>
      <c r="C73" s="81"/>
      <c r="D73" s="81"/>
      <c r="E73" s="144"/>
      <c r="F73" s="144">
        <f>SUM(F71:F72)</f>
        <v>0</v>
      </c>
      <c r="G73" s="145">
        <f>SUM(G71:G72)</f>
        <v>0</v>
      </c>
      <c r="H73" s="81"/>
      <c r="I73" s="228"/>
      <c r="J73" s="81"/>
      <c r="K73" s="81"/>
      <c r="L73" s="81"/>
      <c r="M73" s="81"/>
      <c r="N73" s="144">
        <f>SUM(N71:N72)</f>
        <v>0</v>
      </c>
      <c r="O73" s="145">
        <f>SUM(O71:O72)</f>
        <v>0</v>
      </c>
      <c r="P73" s="81"/>
      <c r="Q73" s="228"/>
      <c r="R73" s="81"/>
      <c r="S73" s="81"/>
      <c r="T73" s="81"/>
      <c r="U73" s="81"/>
      <c r="V73" s="144">
        <f>SUM(V71:V72)</f>
        <v>6</v>
      </c>
      <c r="W73" s="145">
        <f>SUM(W71:W72)</f>
        <v>57.62</v>
      </c>
      <c r="X73" s="81"/>
      <c r="Y73" s="228"/>
      <c r="Z73" s="81"/>
      <c r="AA73" s="81"/>
      <c r="AB73" s="81"/>
      <c r="AC73" s="81"/>
      <c r="AD73" s="144">
        <f>SUM(AD71:AD72)</f>
        <v>0</v>
      </c>
      <c r="AE73" s="145">
        <f>SUM(AE71:AE72)</f>
        <v>0</v>
      </c>
      <c r="AF73" s="81"/>
      <c r="AG73" s="150">
        <f>F73+N73+V73+AD73</f>
        <v>6</v>
      </c>
      <c r="AH73" s="162">
        <f>G73+O73+W73+AE73</f>
        <v>57.62</v>
      </c>
    </row>
    <row r="74" spans="1:34" ht="24.95" hidden="1" customHeight="1" x14ac:dyDescent="0.4">
      <c r="A74" s="228"/>
      <c r="B74" s="81" t="s">
        <v>120</v>
      </c>
      <c r="C74" s="81"/>
      <c r="D74" s="81"/>
      <c r="E74" s="81"/>
      <c r="F74" s="81"/>
      <c r="G74" s="140"/>
      <c r="H74" s="81"/>
      <c r="I74" s="228"/>
      <c r="J74" s="81"/>
      <c r="K74" s="81"/>
      <c r="L74" s="81"/>
      <c r="M74" s="81"/>
      <c r="N74" s="81"/>
      <c r="O74" s="142"/>
      <c r="P74" s="81"/>
      <c r="Q74" s="228"/>
      <c r="R74" s="81" t="s">
        <v>120</v>
      </c>
      <c r="S74" s="81">
        <v>0.04</v>
      </c>
      <c r="T74" s="81"/>
      <c r="U74" s="81">
        <v>47.1</v>
      </c>
      <c r="V74" s="81">
        <v>12</v>
      </c>
      <c r="W74" s="140">
        <f>ROUNDUP(S74*U74*V74,2)</f>
        <v>22.610000000000003</v>
      </c>
      <c r="X74" s="81"/>
      <c r="Y74" s="228"/>
      <c r="Z74" s="81" t="s">
        <v>120</v>
      </c>
      <c r="AA74" s="81">
        <v>0.01</v>
      </c>
      <c r="AB74" s="81"/>
      <c r="AC74" s="81">
        <v>47.1</v>
      </c>
      <c r="AD74" s="81">
        <v>16</v>
      </c>
      <c r="AE74" s="142">
        <f t="shared" ref="AE74:AE75" si="11">ROUNDUP(AA74*AC74*AD74,2)</f>
        <v>7.54</v>
      </c>
      <c r="AF74" s="81"/>
      <c r="AG74" s="94">
        <f t="shared" si="0"/>
        <v>28</v>
      </c>
      <c r="AH74" s="161">
        <f t="shared" si="1"/>
        <v>30.150000000000002</v>
      </c>
    </row>
    <row r="75" spans="1:34" ht="24.95" hidden="1" customHeight="1" x14ac:dyDescent="0.4">
      <c r="A75" s="228"/>
      <c r="B75" s="81" t="s">
        <v>120</v>
      </c>
      <c r="C75" s="81"/>
      <c r="D75" s="81"/>
      <c r="E75" s="81"/>
      <c r="F75" s="81"/>
      <c r="G75" s="140"/>
      <c r="H75" s="81"/>
      <c r="I75" s="228"/>
      <c r="J75" s="81"/>
      <c r="K75" s="81"/>
      <c r="L75" s="81"/>
      <c r="M75" s="81"/>
      <c r="N75" s="81"/>
      <c r="O75" s="142"/>
      <c r="P75" s="81"/>
      <c r="Q75" s="228"/>
      <c r="R75" s="81"/>
      <c r="S75" s="81"/>
      <c r="T75" s="81"/>
      <c r="U75" s="81"/>
      <c r="V75" s="81"/>
      <c r="W75" s="140"/>
      <c r="X75" s="81"/>
      <c r="Y75" s="228"/>
      <c r="Z75" s="81" t="s">
        <v>120</v>
      </c>
      <c r="AA75" s="81">
        <v>0.02</v>
      </c>
      <c r="AB75" s="81"/>
      <c r="AC75" s="81">
        <v>47.1</v>
      </c>
      <c r="AD75" s="81">
        <v>20</v>
      </c>
      <c r="AE75" s="142">
        <f t="shared" si="11"/>
        <v>18.84</v>
      </c>
      <c r="AF75" s="81"/>
      <c r="AG75" s="94">
        <f t="shared" si="0"/>
        <v>20</v>
      </c>
      <c r="AH75" s="161">
        <f t="shared" si="1"/>
        <v>18.84</v>
      </c>
    </row>
    <row r="76" spans="1:34" ht="24.95" hidden="1" customHeight="1" x14ac:dyDescent="0.4">
      <c r="A76" s="228"/>
      <c r="B76" s="81" t="s">
        <v>120</v>
      </c>
      <c r="C76" s="81"/>
      <c r="D76" s="81"/>
      <c r="E76" s="81"/>
      <c r="F76" s="81"/>
      <c r="G76" s="140"/>
      <c r="H76" s="81"/>
      <c r="I76" s="228"/>
      <c r="J76" s="81"/>
      <c r="K76" s="81"/>
      <c r="L76" s="81"/>
      <c r="M76" s="81"/>
      <c r="N76" s="81"/>
      <c r="O76" s="142"/>
      <c r="P76" s="81"/>
      <c r="Q76" s="228"/>
      <c r="R76" s="81"/>
      <c r="S76" s="81"/>
      <c r="T76" s="81"/>
      <c r="U76" s="81"/>
      <c r="V76" s="81"/>
      <c r="W76" s="140"/>
      <c r="X76" s="81"/>
      <c r="Y76" s="228"/>
      <c r="Z76" s="81" t="s">
        <v>120</v>
      </c>
      <c r="AA76" s="81">
        <v>0.02</v>
      </c>
      <c r="AB76" s="81"/>
      <c r="AC76" s="81">
        <v>47.1</v>
      </c>
      <c r="AD76" s="81">
        <v>12</v>
      </c>
      <c r="AE76" s="142">
        <f>ROUNDUP(AA76*AC76*AD76,2)</f>
        <v>11.31</v>
      </c>
      <c r="AF76" s="81"/>
      <c r="AG76" s="94">
        <f t="shared" si="0"/>
        <v>12</v>
      </c>
      <c r="AH76" s="161">
        <f t="shared" si="1"/>
        <v>11.31</v>
      </c>
    </row>
    <row r="77" spans="1:34" ht="24.95" customHeight="1" x14ac:dyDescent="0.4">
      <c r="A77" s="228"/>
      <c r="B77" s="144" t="s">
        <v>208</v>
      </c>
      <c r="C77" s="81"/>
      <c r="D77" s="81"/>
      <c r="E77" s="144"/>
      <c r="F77" s="144">
        <f>SUM(F74:F76)</f>
        <v>0</v>
      </c>
      <c r="G77" s="145">
        <f>SUM(G74:G76)</f>
        <v>0</v>
      </c>
      <c r="H77" s="81"/>
      <c r="I77" s="228"/>
      <c r="J77" s="81"/>
      <c r="K77" s="81"/>
      <c r="L77" s="81"/>
      <c r="M77" s="81"/>
      <c r="N77" s="144">
        <f>SUM(N74:N76)</f>
        <v>0</v>
      </c>
      <c r="O77" s="145">
        <f>SUM(O74:O76)</f>
        <v>0</v>
      </c>
      <c r="P77" s="81"/>
      <c r="Q77" s="228"/>
      <c r="R77" s="81"/>
      <c r="S77" s="81"/>
      <c r="T77" s="81"/>
      <c r="U77" s="81"/>
      <c r="V77" s="144">
        <f>SUM(V74:V76)</f>
        <v>12</v>
      </c>
      <c r="W77" s="145">
        <f>SUM(W74:W76)</f>
        <v>22.610000000000003</v>
      </c>
      <c r="X77" s="81"/>
      <c r="Y77" s="228"/>
      <c r="Z77" s="81"/>
      <c r="AA77" s="81"/>
      <c r="AB77" s="81"/>
      <c r="AC77" s="81"/>
      <c r="AD77" s="144">
        <f>SUM(AD74:AD76)</f>
        <v>48</v>
      </c>
      <c r="AE77" s="145">
        <f>SUM(AE74:AE76)</f>
        <v>37.69</v>
      </c>
      <c r="AF77" s="81"/>
      <c r="AG77" s="150">
        <f>F77+N77+V77+AD77</f>
        <v>60</v>
      </c>
      <c r="AH77" s="162">
        <f>G77+O77+W77+AE77</f>
        <v>60.3</v>
      </c>
    </row>
    <row r="78" spans="1:34" ht="24.95" customHeight="1" x14ac:dyDescent="0.4">
      <c r="A78" s="228"/>
      <c r="B78" s="81" t="s">
        <v>134</v>
      </c>
      <c r="C78" s="81"/>
      <c r="D78" s="81"/>
      <c r="E78" s="81"/>
      <c r="F78" s="81"/>
      <c r="G78" s="140"/>
      <c r="H78" s="81"/>
      <c r="I78" s="228"/>
      <c r="J78" s="81"/>
      <c r="K78" s="81"/>
      <c r="L78" s="81"/>
      <c r="M78" s="81"/>
      <c r="N78" s="81"/>
      <c r="O78" s="142"/>
      <c r="P78" s="81"/>
      <c r="Q78" s="228"/>
      <c r="R78" s="81" t="s">
        <v>134</v>
      </c>
      <c r="S78" s="81" t="s">
        <v>125</v>
      </c>
      <c r="T78" s="81" t="s">
        <v>127</v>
      </c>
      <c r="U78" s="81">
        <v>0.123</v>
      </c>
      <c r="V78" s="81">
        <v>12</v>
      </c>
      <c r="W78" s="140">
        <f>ROUNDUP(U78*V78,1)</f>
        <v>1.5</v>
      </c>
      <c r="X78" s="81"/>
      <c r="Y78" s="228"/>
      <c r="Z78" s="81" t="s">
        <v>134</v>
      </c>
      <c r="AA78" s="81" t="s">
        <v>125</v>
      </c>
      <c r="AB78" s="81" t="s">
        <v>127</v>
      </c>
      <c r="AC78" s="81">
        <v>0.123</v>
      </c>
      <c r="AD78" s="81">
        <v>88</v>
      </c>
      <c r="AE78" s="142">
        <f>ROUNDUP(AC78*AD78,1)</f>
        <v>10.9</v>
      </c>
      <c r="AF78" s="81"/>
      <c r="AG78" s="94">
        <f t="shared" si="0"/>
        <v>100</v>
      </c>
      <c r="AH78" s="161">
        <f t="shared" si="1"/>
        <v>12.4</v>
      </c>
    </row>
    <row r="79" spans="1:34" ht="24.95" hidden="1" customHeight="1" x14ac:dyDescent="0.4">
      <c r="A79" s="224" t="s">
        <v>225</v>
      </c>
      <c r="B79" s="81" t="s">
        <v>133</v>
      </c>
      <c r="C79" s="81"/>
      <c r="D79" s="81"/>
      <c r="E79" s="81"/>
      <c r="F79" s="81"/>
      <c r="G79" s="140"/>
      <c r="H79" s="81"/>
      <c r="I79" s="228"/>
      <c r="J79" s="81"/>
      <c r="K79" s="81"/>
      <c r="L79" s="81"/>
      <c r="M79" s="81"/>
      <c r="N79" s="81"/>
      <c r="O79" s="142"/>
      <c r="P79" s="81"/>
      <c r="Q79" s="224"/>
      <c r="R79" s="81"/>
      <c r="S79" s="81"/>
      <c r="T79" s="81"/>
      <c r="U79" s="81"/>
      <c r="V79" s="81"/>
      <c r="W79" s="140"/>
      <c r="X79" s="81"/>
      <c r="Y79" s="224" t="s">
        <v>225</v>
      </c>
      <c r="Z79" s="81" t="s">
        <v>133</v>
      </c>
      <c r="AA79" s="81">
        <v>2.1680000000000001</v>
      </c>
      <c r="AB79" s="81"/>
      <c r="AC79" s="81">
        <v>5.5</v>
      </c>
      <c r="AD79" s="81">
        <v>8</v>
      </c>
      <c r="AE79" s="142">
        <f>ROUNDUP(AA79*AC79*AD79,2)</f>
        <v>95.4</v>
      </c>
      <c r="AF79" s="81"/>
      <c r="AG79" s="94">
        <f t="shared" si="0"/>
        <v>8</v>
      </c>
      <c r="AH79" s="161">
        <f t="shared" si="1"/>
        <v>95.4</v>
      </c>
    </row>
    <row r="80" spans="1:34" ht="24.95" hidden="1" customHeight="1" x14ac:dyDescent="0.4">
      <c r="A80" s="225"/>
      <c r="B80" s="81" t="s">
        <v>133</v>
      </c>
      <c r="C80" s="81"/>
      <c r="D80" s="81"/>
      <c r="E80" s="81"/>
      <c r="F80" s="81"/>
      <c r="G80" s="140"/>
      <c r="H80" s="81"/>
      <c r="I80" s="228"/>
      <c r="J80" s="81"/>
      <c r="K80" s="81"/>
      <c r="L80" s="81"/>
      <c r="M80" s="81"/>
      <c r="N80" s="81"/>
      <c r="O80" s="142"/>
      <c r="P80" s="81"/>
      <c r="Q80" s="225"/>
      <c r="R80" s="81"/>
      <c r="S80" s="81"/>
      <c r="T80" s="81"/>
      <c r="U80" s="81"/>
      <c r="V80" s="81"/>
      <c r="W80" s="140"/>
      <c r="X80" s="81"/>
      <c r="Y80" s="225"/>
      <c r="Z80" s="81" t="s">
        <v>133</v>
      </c>
      <c r="AA80" s="81">
        <v>1.9530000000000001</v>
      </c>
      <c r="AB80" s="81"/>
      <c r="AC80" s="81">
        <v>5.5</v>
      </c>
      <c r="AD80" s="81">
        <v>2</v>
      </c>
      <c r="AE80" s="142">
        <f>ROUNDUP(AA80*AC80*AD80,2)</f>
        <v>21.490000000000002</v>
      </c>
      <c r="AF80" s="81"/>
      <c r="AG80" s="94">
        <f t="shared" si="0"/>
        <v>2</v>
      </c>
      <c r="AH80" s="161">
        <f t="shared" si="1"/>
        <v>21.490000000000002</v>
      </c>
    </row>
    <row r="81" spans="1:34" ht="24.95" customHeight="1" x14ac:dyDescent="0.4">
      <c r="A81" s="225"/>
      <c r="B81" s="144" t="s">
        <v>212</v>
      </c>
      <c r="C81" s="81"/>
      <c r="D81" s="81"/>
      <c r="E81" s="144"/>
      <c r="F81" s="144">
        <f>SUM(F79:F80)</f>
        <v>0</v>
      </c>
      <c r="G81" s="145">
        <f>SUM(G79:M80)</f>
        <v>0</v>
      </c>
      <c r="H81" s="81"/>
      <c r="I81" s="228"/>
      <c r="J81" s="81"/>
      <c r="K81" s="81"/>
      <c r="L81" s="81"/>
      <c r="M81" s="81"/>
      <c r="N81" s="144">
        <f>SUM(N79:N80)</f>
        <v>0</v>
      </c>
      <c r="O81" s="145">
        <f>SUM(O79:U80)</f>
        <v>0</v>
      </c>
      <c r="P81" s="81"/>
      <c r="Q81" s="225"/>
      <c r="R81" s="81"/>
      <c r="S81" s="81"/>
      <c r="T81" s="81"/>
      <c r="U81" s="81"/>
      <c r="V81" s="144">
        <f>SUM(V79:V80)</f>
        <v>0</v>
      </c>
      <c r="W81" s="171">
        <f>SUM(W79:W80)</f>
        <v>0</v>
      </c>
      <c r="X81" s="81"/>
      <c r="Y81" s="225"/>
      <c r="Z81" s="81"/>
      <c r="AA81" s="81"/>
      <c r="AB81" s="81"/>
      <c r="AC81" s="81"/>
      <c r="AD81" s="144">
        <f>SUM(AD79:AD80)</f>
        <v>10</v>
      </c>
      <c r="AE81" s="145">
        <f>SUM(AE79:AE80)</f>
        <v>116.89000000000001</v>
      </c>
      <c r="AF81" s="81"/>
      <c r="AG81" s="150">
        <f>F81+N81+V81+AD81</f>
        <v>10</v>
      </c>
      <c r="AH81" s="162">
        <f>G81+O81+W81+AE81</f>
        <v>116.89000000000001</v>
      </c>
    </row>
    <row r="82" spans="1:34" ht="24.95" customHeight="1" x14ac:dyDescent="0.4">
      <c r="A82" s="225"/>
      <c r="B82" s="81" t="s">
        <v>120</v>
      </c>
      <c r="C82" s="81"/>
      <c r="D82" s="81"/>
      <c r="E82" s="81"/>
      <c r="F82" s="81"/>
      <c r="G82" s="140"/>
      <c r="H82" s="81"/>
      <c r="I82" s="228"/>
      <c r="J82" s="81"/>
      <c r="K82" s="81"/>
      <c r="L82" s="81"/>
      <c r="M82" s="81"/>
      <c r="N82" s="81"/>
      <c r="O82" s="142"/>
      <c r="P82" s="81"/>
      <c r="Q82" s="225"/>
      <c r="R82" s="81"/>
      <c r="S82" s="81"/>
      <c r="T82" s="81"/>
      <c r="U82" s="81"/>
      <c r="V82" s="81"/>
      <c r="W82" s="140"/>
      <c r="X82" s="81"/>
      <c r="Y82" s="225"/>
      <c r="Z82" s="81" t="s">
        <v>120</v>
      </c>
      <c r="AA82" s="81">
        <v>0.06</v>
      </c>
      <c r="AB82" s="81"/>
      <c r="AC82" s="81">
        <v>47.1</v>
      </c>
      <c r="AD82" s="81">
        <v>20</v>
      </c>
      <c r="AE82" s="142">
        <f>ROUNDUP(AA82*AC82*AD82,2)</f>
        <v>56.52</v>
      </c>
      <c r="AF82" s="81"/>
      <c r="AG82" s="94">
        <f t="shared" si="0"/>
        <v>20</v>
      </c>
      <c r="AH82" s="161">
        <f t="shared" si="1"/>
        <v>56.52</v>
      </c>
    </row>
    <row r="83" spans="1:34" ht="24.95" customHeight="1" x14ac:dyDescent="0.4">
      <c r="A83" s="226"/>
      <c r="B83" s="81" t="s">
        <v>134</v>
      </c>
      <c r="C83" s="81"/>
      <c r="D83" s="81"/>
      <c r="E83" s="81"/>
      <c r="F83" s="81"/>
      <c r="G83" s="140"/>
      <c r="H83" s="81"/>
      <c r="I83" s="228"/>
      <c r="J83" s="81"/>
      <c r="K83" s="81"/>
      <c r="L83" s="81"/>
      <c r="M83" s="81"/>
      <c r="N83" s="81"/>
      <c r="O83" s="142"/>
      <c r="P83" s="81"/>
      <c r="Q83" s="226"/>
      <c r="R83" s="81"/>
      <c r="S83" s="81"/>
      <c r="T83" s="81"/>
      <c r="U83" s="81"/>
      <c r="V83" s="81"/>
      <c r="W83" s="140"/>
      <c r="X83" s="81"/>
      <c r="Y83" s="226"/>
      <c r="Z83" s="81" t="s">
        <v>134</v>
      </c>
      <c r="AA83" s="81" t="s">
        <v>125</v>
      </c>
      <c r="AB83" s="81" t="s">
        <v>127</v>
      </c>
      <c r="AC83" s="81">
        <v>0.123</v>
      </c>
      <c r="AD83" s="81">
        <v>40</v>
      </c>
      <c r="AE83" s="142">
        <f>ROUNDUP(AC83*AD83,1)</f>
        <v>5</v>
      </c>
      <c r="AF83" s="81"/>
      <c r="AG83" s="94">
        <f t="shared" si="0"/>
        <v>40</v>
      </c>
      <c r="AH83" s="161">
        <f t="shared" si="1"/>
        <v>5</v>
      </c>
    </row>
    <row r="84" spans="1:34" ht="24.95" hidden="1" customHeight="1" x14ac:dyDescent="0.4">
      <c r="A84" s="228" t="s">
        <v>137</v>
      </c>
      <c r="B84" s="81" t="s">
        <v>138</v>
      </c>
      <c r="C84" s="81">
        <v>0.3</v>
      </c>
      <c r="D84" s="81"/>
      <c r="E84" s="81">
        <v>5.5</v>
      </c>
      <c r="F84" s="81">
        <v>6</v>
      </c>
      <c r="G84" s="140">
        <f t="shared" ref="G84:G92" si="12">ROUNDUP(C84*E84*F84,1)</f>
        <v>9.9</v>
      </c>
      <c r="H84" s="81"/>
      <c r="I84" s="228" t="s">
        <v>137</v>
      </c>
      <c r="J84" s="81" t="s">
        <v>138</v>
      </c>
      <c r="K84" s="81">
        <v>0.3</v>
      </c>
      <c r="L84" s="81"/>
      <c r="M84" s="81">
        <v>5.5</v>
      </c>
      <c r="N84" s="81">
        <v>6</v>
      </c>
      <c r="O84" s="142">
        <f t="shared" ref="O84:O92" si="13">ROUNDUP(K84*M84*N84,1)</f>
        <v>9.9</v>
      </c>
      <c r="P84" s="81"/>
      <c r="Q84" s="228" t="s">
        <v>137</v>
      </c>
      <c r="R84" s="81" t="s">
        <v>138</v>
      </c>
      <c r="S84" s="81">
        <v>0.01</v>
      </c>
      <c r="T84" s="81"/>
      <c r="U84" s="81">
        <v>5.5</v>
      </c>
      <c r="V84" s="81">
        <v>12</v>
      </c>
      <c r="W84" s="140">
        <f t="shared" ref="W84:W90" si="14">ROUNDUP(S84*U84*V84,1)</f>
        <v>0.7</v>
      </c>
      <c r="X84" s="81"/>
      <c r="Y84" s="224" t="s">
        <v>137</v>
      </c>
      <c r="Z84" s="81" t="s">
        <v>138</v>
      </c>
      <c r="AA84" s="81">
        <v>0.27</v>
      </c>
      <c r="AB84" s="81"/>
      <c r="AC84" s="81">
        <v>5.5</v>
      </c>
      <c r="AD84" s="81">
        <v>5</v>
      </c>
      <c r="AE84" s="142">
        <f t="shared" ref="AE84:AE94" si="15">ROUNDUP(AA84*AC84*AD84,1)</f>
        <v>7.5</v>
      </c>
      <c r="AF84" s="81"/>
      <c r="AG84" s="94">
        <f t="shared" ref="AG84:AG118" si="16">F84+N84+V84+AD84</f>
        <v>29</v>
      </c>
      <c r="AH84" s="161">
        <f t="shared" ref="AH84:AH118" si="17">G84+O84+W84+AE84</f>
        <v>28</v>
      </c>
    </row>
    <row r="85" spans="1:34" ht="24.95" hidden="1" customHeight="1" x14ac:dyDescent="0.4">
      <c r="A85" s="228"/>
      <c r="B85" s="81" t="s">
        <v>138</v>
      </c>
      <c r="C85" s="81">
        <v>0.2</v>
      </c>
      <c r="D85" s="81"/>
      <c r="E85" s="81">
        <v>5.5</v>
      </c>
      <c r="F85" s="81">
        <v>6</v>
      </c>
      <c r="G85" s="140">
        <f t="shared" si="12"/>
        <v>6.6</v>
      </c>
      <c r="H85" s="81"/>
      <c r="I85" s="228"/>
      <c r="J85" s="81" t="s">
        <v>138</v>
      </c>
      <c r="K85" s="81">
        <v>0.2</v>
      </c>
      <c r="L85" s="81"/>
      <c r="M85" s="81">
        <v>5.5</v>
      </c>
      <c r="N85" s="81">
        <v>6</v>
      </c>
      <c r="O85" s="142">
        <f t="shared" si="13"/>
        <v>6.6</v>
      </c>
      <c r="P85" s="81"/>
      <c r="Q85" s="228"/>
      <c r="R85" s="81"/>
      <c r="S85" s="81"/>
      <c r="T85" s="81"/>
      <c r="U85" s="81"/>
      <c r="V85" s="81"/>
      <c r="W85" s="140"/>
      <c r="X85" s="81"/>
      <c r="Y85" s="225"/>
      <c r="Z85" s="81" t="s">
        <v>138</v>
      </c>
      <c r="AA85" s="81">
        <v>0.24</v>
      </c>
      <c r="AB85" s="81"/>
      <c r="AC85" s="81">
        <v>5.5</v>
      </c>
      <c r="AD85" s="81">
        <v>6</v>
      </c>
      <c r="AE85" s="142">
        <f t="shared" si="15"/>
        <v>8</v>
      </c>
      <c r="AF85" s="81"/>
      <c r="AG85" s="94">
        <f t="shared" si="16"/>
        <v>18</v>
      </c>
      <c r="AH85" s="161">
        <f t="shared" si="17"/>
        <v>21.2</v>
      </c>
    </row>
    <row r="86" spans="1:34" ht="24.95" hidden="1" customHeight="1" x14ac:dyDescent="0.4">
      <c r="A86" s="228"/>
      <c r="B86" s="81" t="s">
        <v>138</v>
      </c>
      <c r="C86" s="81">
        <v>9.4E-2</v>
      </c>
      <c r="D86" s="81"/>
      <c r="E86" s="81">
        <v>5.5</v>
      </c>
      <c r="F86" s="81">
        <v>6</v>
      </c>
      <c r="G86" s="140">
        <f t="shared" si="12"/>
        <v>3.2</v>
      </c>
      <c r="H86" s="81"/>
      <c r="I86" s="228"/>
      <c r="J86" s="81" t="s">
        <v>138</v>
      </c>
      <c r="K86" s="81">
        <v>9.4E-2</v>
      </c>
      <c r="L86" s="81"/>
      <c r="M86" s="81">
        <v>5.5</v>
      </c>
      <c r="N86" s="81">
        <v>6</v>
      </c>
      <c r="O86" s="142">
        <f t="shared" si="13"/>
        <v>3.2</v>
      </c>
      <c r="P86" s="81"/>
      <c r="Q86" s="228"/>
      <c r="R86" s="81"/>
      <c r="S86" s="81"/>
      <c r="T86" s="81"/>
      <c r="U86" s="81"/>
      <c r="V86" s="81"/>
      <c r="W86" s="140"/>
      <c r="X86" s="81"/>
      <c r="Y86" s="225"/>
      <c r="Z86" s="81" t="s">
        <v>138</v>
      </c>
      <c r="AA86" s="81">
        <v>0.19</v>
      </c>
      <c r="AB86" s="81"/>
      <c r="AC86" s="81">
        <v>5.5</v>
      </c>
      <c r="AD86" s="81">
        <v>4</v>
      </c>
      <c r="AE86" s="142">
        <f t="shared" si="15"/>
        <v>4.1999999999999993</v>
      </c>
      <c r="AF86" s="81"/>
      <c r="AG86" s="94">
        <f t="shared" si="16"/>
        <v>16</v>
      </c>
      <c r="AH86" s="161">
        <f t="shared" si="17"/>
        <v>10.6</v>
      </c>
    </row>
    <row r="87" spans="1:34" ht="24.95" hidden="1" customHeight="1" x14ac:dyDescent="0.4">
      <c r="A87" s="228"/>
      <c r="B87" s="81" t="s">
        <v>138</v>
      </c>
      <c r="C87" s="81"/>
      <c r="D87" s="81"/>
      <c r="E87" s="81"/>
      <c r="F87" s="81"/>
      <c r="G87" s="140"/>
      <c r="H87" s="81"/>
      <c r="I87" s="228"/>
      <c r="J87" s="81"/>
      <c r="K87" s="81"/>
      <c r="L87" s="81"/>
      <c r="M87" s="81"/>
      <c r="N87" s="81"/>
      <c r="O87" s="142"/>
      <c r="P87" s="81"/>
      <c r="Q87" s="228"/>
      <c r="R87" s="81"/>
      <c r="S87" s="81"/>
      <c r="T87" s="81"/>
      <c r="U87" s="81"/>
      <c r="V87" s="81"/>
      <c r="W87" s="140"/>
      <c r="X87" s="81"/>
      <c r="Y87" s="225"/>
      <c r="Z87" s="81" t="s">
        <v>138</v>
      </c>
      <c r="AA87" s="81">
        <v>0.13</v>
      </c>
      <c r="AB87" s="81"/>
      <c r="AC87" s="81">
        <v>5.5</v>
      </c>
      <c r="AD87" s="81">
        <v>6</v>
      </c>
      <c r="AE87" s="142">
        <f t="shared" si="15"/>
        <v>4.3</v>
      </c>
      <c r="AF87" s="81"/>
      <c r="AG87" s="94">
        <f t="shared" si="16"/>
        <v>6</v>
      </c>
      <c r="AH87" s="161">
        <f t="shared" si="17"/>
        <v>4.3</v>
      </c>
    </row>
    <row r="88" spans="1:34" ht="24.95" hidden="1" customHeight="1" x14ac:dyDescent="0.4">
      <c r="A88" s="228"/>
      <c r="B88" s="81" t="s">
        <v>138</v>
      </c>
      <c r="C88" s="81"/>
      <c r="D88" s="81"/>
      <c r="E88" s="81"/>
      <c r="F88" s="81"/>
      <c r="G88" s="140"/>
      <c r="H88" s="81"/>
      <c r="I88" s="228"/>
      <c r="J88" s="81"/>
      <c r="K88" s="81"/>
      <c r="L88" s="81"/>
      <c r="M88" s="81"/>
      <c r="N88" s="81"/>
      <c r="O88" s="142"/>
      <c r="P88" s="81"/>
      <c r="Q88" s="228"/>
      <c r="R88" s="81"/>
      <c r="S88" s="81"/>
      <c r="T88" s="81"/>
      <c r="U88" s="81"/>
      <c r="V88" s="81"/>
      <c r="W88" s="140"/>
      <c r="X88" s="81"/>
      <c r="Y88" s="225"/>
      <c r="Z88" s="81" t="s">
        <v>138</v>
      </c>
      <c r="AA88" s="81">
        <v>0.12</v>
      </c>
      <c r="AB88" s="81"/>
      <c r="AC88" s="81">
        <v>5.5</v>
      </c>
      <c r="AD88" s="81">
        <v>5</v>
      </c>
      <c r="AE88" s="142">
        <f t="shared" si="15"/>
        <v>3.3</v>
      </c>
      <c r="AF88" s="81"/>
      <c r="AG88" s="94">
        <f t="shared" si="16"/>
        <v>5</v>
      </c>
      <c r="AH88" s="161">
        <f t="shared" si="17"/>
        <v>3.3</v>
      </c>
    </row>
    <row r="89" spans="1:34" ht="24.95" customHeight="1" x14ac:dyDescent="0.4">
      <c r="A89" s="228"/>
      <c r="B89" s="144" t="s">
        <v>213</v>
      </c>
      <c r="C89" s="81"/>
      <c r="D89" s="81"/>
      <c r="E89" s="144"/>
      <c r="F89" s="144">
        <f>SUM(F84:F88)</f>
        <v>18</v>
      </c>
      <c r="G89" s="145">
        <f>SUM(G84:G88)</f>
        <v>19.7</v>
      </c>
      <c r="H89" s="81"/>
      <c r="I89" s="228"/>
      <c r="J89" s="81"/>
      <c r="K89" s="81"/>
      <c r="L89" s="81"/>
      <c r="M89" s="81"/>
      <c r="N89" s="144">
        <f>SUM(N84:N88)</f>
        <v>18</v>
      </c>
      <c r="O89" s="145">
        <f>SUM(O84:O88)</f>
        <v>19.7</v>
      </c>
      <c r="P89" s="81"/>
      <c r="Q89" s="228"/>
      <c r="R89" s="81"/>
      <c r="S89" s="81"/>
      <c r="T89" s="81"/>
      <c r="U89" s="81"/>
      <c r="V89" s="144">
        <f>SUM(V84:V88)</f>
        <v>12</v>
      </c>
      <c r="W89" s="145">
        <f>SUM(W84:W88)</f>
        <v>0.7</v>
      </c>
      <c r="X89" s="81"/>
      <c r="Y89" s="225"/>
      <c r="Z89" s="81"/>
      <c r="AA89" s="81"/>
      <c r="AB89" s="81"/>
      <c r="AC89" s="81"/>
      <c r="AD89" s="144">
        <f>SUM(AD84:AD88)</f>
        <v>26</v>
      </c>
      <c r="AE89" s="145">
        <f>SUM(AE84:AE88)</f>
        <v>27.3</v>
      </c>
      <c r="AF89" s="81"/>
      <c r="AG89" s="150">
        <f>F89+N89+V89+AD89</f>
        <v>74</v>
      </c>
      <c r="AH89" s="162">
        <f>G89+O89+W89+AE89</f>
        <v>67.400000000000006</v>
      </c>
    </row>
    <row r="90" spans="1:34" ht="24.95" hidden="1" customHeight="1" x14ac:dyDescent="0.4">
      <c r="A90" s="228"/>
      <c r="B90" s="81" t="s">
        <v>120</v>
      </c>
      <c r="C90" s="81">
        <v>0.02</v>
      </c>
      <c r="D90" s="81"/>
      <c r="E90" s="81">
        <v>47.1</v>
      </c>
      <c r="F90" s="81">
        <v>12</v>
      </c>
      <c r="G90" s="140">
        <f t="shared" si="12"/>
        <v>11.4</v>
      </c>
      <c r="H90" s="81"/>
      <c r="I90" s="228"/>
      <c r="J90" s="81" t="s">
        <v>120</v>
      </c>
      <c r="K90" s="81">
        <v>0.02</v>
      </c>
      <c r="L90" s="81"/>
      <c r="M90" s="81">
        <v>47.1</v>
      </c>
      <c r="N90" s="81">
        <v>12</v>
      </c>
      <c r="O90" s="142">
        <f t="shared" si="13"/>
        <v>11.4</v>
      </c>
      <c r="P90" s="81"/>
      <c r="Q90" s="228"/>
      <c r="R90" s="81" t="s">
        <v>120</v>
      </c>
      <c r="S90" s="81">
        <v>0.01</v>
      </c>
      <c r="T90" s="81"/>
      <c r="U90" s="81">
        <v>47.1</v>
      </c>
      <c r="V90" s="81">
        <v>24</v>
      </c>
      <c r="W90" s="140">
        <f t="shared" si="14"/>
        <v>11.4</v>
      </c>
      <c r="X90" s="81"/>
      <c r="Y90" s="225"/>
      <c r="Z90" s="81" t="s">
        <v>120</v>
      </c>
      <c r="AA90" s="81">
        <v>0.02</v>
      </c>
      <c r="AB90" s="81"/>
      <c r="AC90" s="81">
        <v>47.1</v>
      </c>
      <c r="AD90" s="81">
        <v>10</v>
      </c>
      <c r="AE90" s="142">
        <f t="shared" si="15"/>
        <v>9.5</v>
      </c>
      <c r="AF90" s="81"/>
      <c r="AG90" s="94">
        <f t="shared" si="16"/>
        <v>58</v>
      </c>
      <c r="AH90" s="161">
        <f t="shared" si="17"/>
        <v>43.7</v>
      </c>
    </row>
    <row r="91" spans="1:34" ht="24.95" hidden="1" customHeight="1" x14ac:dyDescent="0.4">
      <c r="A91" s="228"/>
      <c r="B91" s="81" t="s">
        <v>120</v>
      </c>
      <c r="C91" s="81">
        <v>0.01</v>
      </c>
      <c r="D91" s="81"/>
      <c r="E91" s="81">
        <v>47.1</v>
      </c>
      <c r="F91" s="81">
        <v>12</v>
      </c>
      <c r="G91" s="140">
        <f t="shared" si="12"/>
        <v>5.6999999999999993</v>
      </c>
      <c r="H91" s="81"/>
      <c r="I91" s="228"/>
      <c r="J91" s="81" t="s">
        <v>120</v>
      </c>
      <c r="K91" s="81">
        <v>0.01</v>
      </c>
      <c r="L91" s="81"/>
      <c r="M91" s="81">
        <v>47.1</v>
      </c>
      <c r="N91" s="81">
        <v>12</v>
      </c>
      <c r="O91" s="142">
        <f t="shared" si="13"/>
        <v>5.6999999999999993</v>
      </c>
      <c r="P91" s="81"/>
      <c r="Q91" s="228"/>
      <c r="R91" s="81"/>
      <c r="S91" s="81"/>
      <c r="T91" s="81"/>
      <c r="U91" s="81"/>
      <c r="V91" s="81"/>
      <c r="W91" s="140"/>
      <c r="X91" s="81"/>
      <c r="Y91" s="225"/>
      <c r="Z91" s="81" t="s">
        <v>120</v>
      </c>
      <c r="AA91" s="81">
        <v>0.02</v>
      </c>
      <c r="AB91" s="81"/>
      <c r="AC91" s="81">
        <v>47.1</v>
      </c>
      <c r="AD91" s="81">
        <v>12</v>
      </c>
      <c r="AE91" s="142">
        <f t="shared" si="15"/>
        <v>11.4</v>
      </c>
      <c r="AF91" s="81"/>
      <c r="AG91" s="94">
        <f t="shared" si="16"/>
        <v>36</v>
      </c>
      <c r="AH91" s="161">
        <f t="shared" si="17"/>
        <v>22.799999999999997</v>
      </c>
    </row>
    <row r="92" spans="1:34" ht="24.95" hidden="1" customHeight="1" x14ac:dyDescent="0.4">
      <c r="A92" s="228"/>
      <c r="B92" s="81" t="s">
        <v>120</v>
      </c>
      <c r="C92" s="81">
        <v>0.01</v>
      </c>
      <c r="D92" s="81"/>
      <c r="E92" s="81">
        <v>47.1</v>
      </c>
      <c r="F92" s="81">
        <v>12</v>
      </c>
      <c r="G92" s="140">
        <f t="shared" si="12"/>
        <v>5.6999999999999993</v>
      </c>
      <c r="H92" s="81"/>
      <c r="I92" s="228"/>
      <c r="J92" s="81" t="s">
        <v>120</v>
      </c>
      <c r="K92" s="81">
        <v>0.01</v>
      </c>
      <c r="L92" s="81"/>
      <c r="M92" s="81">
        <v>47.1</v>
      </c>
      <c r="N92" s="81">
        <v>12</v>
      </c>
      <c r="O92" s="142">
        <f t="shared" si="13"/>
        <v>5.6999999999999993</v>
      </c>
      <c r="P92" s="81"/>
      <c r="Q92" s="228"/>
      <c r="R92" s="81"/>
      <c r="S92" s="81"/>
      <c r="T92" s="81"/>
      <c r="U92" s="81"/>
      <c r="V92" s="81"/>
      <c r="W92" s="140"/>
      <c r="X92" s="81"/>
      <c r="Y92" s="225"/>
      <c r="Z92" s="81" t="s">
        <v>120</v>
      </c>
      <c r="AA92" s="81">
        <v>0.01</v>
      </c>
      <c r="AB92" s="81"/>
      <c r="AC92" s="81">
        <v>47.1</v>
      </c>
      <c r="AD92" s="81">
        <v>8</v>
      </c>
      <c r="AE92" s="142">
        <f t="shared" si="15"/>
        <v>3.8000000000000003</v>
      </c>
      <c r="AF92" s="81"/>
      <c r="AG92" s="94">
        <f t="shared" si="16"/>
        <v>32</v>
      </c>
      <c r="AH92" s="161">
        <f t="shared" si="17"/>
        <v>15.2</v>
      </c>
    </row>
    <row r="93" spans="1:34" ht="24.95" hidden="1" customHeight="1" x14ac:dyDescent="0.4">
      <c r="A93" s="228"/>
      <c r="B93" s="81" t="s">
        <v>120</v>
      </c>
      <c r="C93" s="81"/>
      <c r="D93" s="81"/>
      <c r="E93" s="81"/>
      <c r="F93" s="81"/>
      <c r="G93" s="140"/>
      <c r="H93" s="81"/>
      <c r="I93" s="228"/>
      <c r="J93" s="81"/>
      <c r="K93" s="81"/>
      <c r="L93" s="81"/>
      <c r="M93" s="81"/>
      <c r="N93" s="81"/>
      <c r="O93" s="142"/>
      <c r="P93" s="81"/>
      <c r="Q93" s="228"/>
      <c r="R93" s="81"/>
      <c r="S93" s="81"/>
      <c r="T93" s="81"/>
      <c r="U93" s="81"/>
      <c r="V93" s="81"/>
      <c r="W93" s="140"/>
      <c r="X93" s="81"/>
      <c r="Y93" s="225"/>
      <c r="Z93" s="81" t="s">
        <v>120</v>
      </c>
      <c r="AA93" s="81">
        <v>0.01</v>
      </c>
      <c r="AB93" s="81"/>
      <c r="AC93" s="81">
        <v>47.1</v>
      </c>
      <c r="AD93" s="81">
        <v>12</v>
      </c>
      <c r="AE93" s="142">
        <f t="shared" si="15"/>
        <v>5.6999999999999993</v>
      </c>
      <c r="AF93" s="81"/>
      <c r="AG93" s="94">
        <f t="shared" si="16"/>
        <v>12</v>
      </c>
      <c r="AH93" s="161">
        <f t="shared" si="17"/>
        <v>5.6999999999999993</v>
      </c>
    </row>
    <row r="94" spans="1:34" ht="24.95" hidden="1" customHeight="1" x14ac:dyDescent="0.4">
      <c r="A94" s="228"/>
      <c r="B94" s="81" t="s">
        <v>120</v>
      </c>
      <c r="C94" s="81"/>
      <c r="D94" s="81"/>
      <c r="E94" s="81"/>
      <c r="F94" s="81"/>
      <c r="G94" s="140"/>
      <c r="H94" s="81"/>
      <c r="I94" s="228"/>
      <c r="J94" s="81"/>
      <c r="K94" s="81"/>
      <c r="L94" s="81"/>
      <c r="M94" s="81"/>
      <c r="N94" s="81"/>
      <c r="O94" s="142"/>
      <c r="P94" s="81"/>
      <c r="Q94" s="228"/>
      <c r="R94" s="81"/>
      <c r="S94" s="81"/>
      <c r="T94" s="81"/>
      <c r="U94" s="81"/>
      <c r="V94" s="81"/>
      <c r="W94" s="140"/>
      <c r="X94" s="81"/>
      <c r="Y94" s="225"/>
      <c r="Z94" s="81" t="s">
        <v>120</v>
      </c>
      <c r="AA94" s="81">
        <v>0.01</v>
      </c>
      <c r="AB94" s="81"/>
      <c r="AC94" s="81">
        <v>47.1</v>
      </c>
      <c r="AD94" s="81">
        <v>10</v>
      </c>
      <c r="AE94" s="142">
        <f t="shared" si="15"/>
        <v>4.8</v>
      </c>
      <c r="AF94" s="81"/>
      <c r="AG94" s="94">
        <f t="shared" si="16"/>
        <v>10</v>
      </c>
      <c r="AH94" s="161">
        <f t="shared" si="17"/>
        <v>4.8</v>
      </c>
    </row>
    <row r="95" spans="1:34" ht="24.95" customHeight="1" x14ac:dyDescent="0.4">
      <c r="A95" s="228"/>
      <c r="B95" s="144" t="s">
        <v>208</v>
      </c>
      <c r="C95" s="81"/>
      <c r="D95" s="81"/>
      <c r="E95" s="144"/>
      <c r="F95" s="144">
        <f>SUM(F90:F94)</f>
        <v>36</v>
      </c>
      <c r="G95" s="145">
        <f>SUM(G90:G94)</f>
        <v>22.8</v>
      </c>
      <c r="H95" s="81"/>
      <c r="I95" s="228"/>
      <c r="J95" s="81"/>
      <c r="K95" s="81"/>
      <c r="L95" s="81"/>
      <c r="M95" s="81"/>
      <c r="N95" s="144">
        <f>SUM(N90:N94)</f>
        <v>36</v>
      </c>
      <c r="O95" s="145">
        <f>SUM(O90:O94)</f>
        <v>22.8</v>
      </c>
      <c r="P95" s="81"/>
      <c r="Q95" s="228"/>
      <c r="R95" s="81"/>
      <c r="S95" s="81"/>
      <c r="T95" s="81"/>
      <c r="U95" s="81"/>
      <c r="V95" s="144">
        <f>SUM(V90:V94)</f>
        <v>24</v>
      </c>
      <c r="W95" s="145">
        <f>SUM(W90:W94)</f>
        <v>11.4</v>
      </c>
      <c r="X95" s="81"/>
      <c r="Y95" s="225"/>
      <c r="Z95" s="81"/>
      <c r="AA95" s="81"/>
      <c r="AB95" s="81"/>
      <c r="AC95" s="81"/>
      <c r="AD95" s="144">
        <f>SUM(AD90:AD94)</f>
        <v>52</v>
      </c>
      <c r="AE95" s="145">
        <f>SUM(AE90:AE94)</f>
        <v>35.199999999999996</v>
      </c>
      <c r="AF95" s="81"/>
      <c r="AG95" s="150">
        <f>F95+N95+V95+AD95</f>
        <v>148</v>
      </c>
      <c r="AH95" s="162">
        <f>G95+O95+W95+AE95</f>
        <v>92.199999999999989</v>
      </c>
    </row>
    <row r="96" spans="1:34" ht="24.95" customHeight="1" x14ac:dyDescent="0.4">
      <c r="A96" s="228"/>
      <c r="B96" s="81" t="s">
        <v>124</v>
      </c>
      <c r="C96" s="81" t="s">
        <v>139</v>
      </c>
      <c r="D96" s="81" t="s">
        <v>127</v>
      </c>
      <c r="E96" s="81">
        <v>6.2E-2</v>
      </c>
      <c r="F96" s="81">
        <v>30</v>
      </c>
      <c r="G96" s="140">
        <f>ROUNDUP(E96*F96,1)</f>
        <v>1.9000000000000001</v>
      </c>
      <c r="H96" s="81"/>
      <c r="I96" s="228"/>
      <c r="J96" s="81" t="s">
        <v>124</v>
      </c>
      <c r="K96" s="81" t="s">
        <v>139</v>
      </c>
      <c r="L96" s="81" t="s">
        <v>127</v>
      </c>
      <c r="M96" s="81">
        <v>6.2E-2</v>
      </c>
      <c r="N96" s="81">
        <v>30</v>
      </c>
      <c r="O96" s="142">
        <f>ROUNDUP(M96*N96,1)</f>
        <v>1.9000000000000001</v>
      </c>
      <c r="P96" s="81"/>
      <c r="Q96" s="228"/>
      <c r="R96" s="81" t="s">
        <v>124</v>
      </c>
      <c r="S96" s="81" t="s">
        <v>139</v>
      </c>
      <c r="T96" s="81" t="s">
        <v>127</v>
      </c>
      <c r="U96" s="81">
        <v>6.2E-2</v>
      </c>
      <c r="V96" s="81">
        <v>12</v>
      </c>
      <c r="W96" s="140">
        <f>ROUNDUP(U96*V96,1)</f>
        <v>0.79999999999999993</v>
      </c>
      <c r="X96" s="81"/>
      <c r="Y96" s="225"/>
      <c r="Z96" s="81" t="s">
        <v>124</v>
      </c>
      <c r="AA96" s="81" t="s">
        <v>139</v>
      </c>
      <c r="AB96" s="81" t="s">
        <v>127</v>
      </c>
      <c r="AC96" s="81">
        <v>6.2E-2</v>
      </c>
      <c r="AD96" s="81">
        <v>82</v>
      </c>
      <c r="AE96" s="142">
        <f>ROUNDUP(AC96*AD96,1)</f>
        <v>5.0999999999999996</v>
      </c>
      <c r="AF96" s="81"/>
      <c r="AG96" s="94">
        <f t="shared" si="16"/>
        <v>154</v>
      </c>
      <c r="AH96" s="161">
        <f t="shared" si="17"/>
        <v>9.6999999999999993</v>
      </c>
    </row>
    <row r="97" spans="1:34" ht="24.95" hidden="1" customHeight="1" x14ac:dyDescent="0.4">
      <c r="A97" s="228" t="s">
        <v>141</v>
      </c>
      <c r="B97" s="81" t="s">
        <v>142</v>
      </c>
      <c r="C97" s="139">
        <v>2.64</v>
      </c>
      <c r="D97" s="81"/>
      <c r="E97" s="81">
        <v>0.88800000000000001</v>
      </c>
      <c r="F97" s="81">
        <v>16</v>
      </c>
      <c r="G97" s="141">
        <f>ROUNDUP(C97*E97*F97,2)</f>
        <v>37.51</v>
      </c>
      <c r="H97" s="81"/>
      <c r="I97" s="228" t="s">
        <v>141</v>
      </c>
      <c r="J97" s="81" t="s">
        <v>142</v>
      </c>
      <c r="K97" s="139">
        <v>2.64</v>
      </c>
      <c r="L97" s="81"/>
      <c r="M97" s="81">
        <v>0.88800000000000001</v>
      </c>
      <c r="N97" s="81">
        <v>16</v>
      </c>
      <c r="O97" s="143">
        <f>ROUNDUP(K97*M97*N97,2)</f>
        <v>37.51</v>
      </c>
      <c r="P97" s="81"/>
      <c r="Q97" s="228" t="s">
        <v>141</v>
      </c>
      <c r="R97" s="81" t="s">
        <v>142</v>
      </c>
      <c r="S97" s="139">
        <v>2.4620000000000002</v>
      </c>
      <c r="T97" s="81"/>
      <c r="U97" s="81">
        <v>0.88800000000000001</v>
      </c>
      <c r="V97" s="81">
        <v>8</v>
      </c>
      <c r="W97" s="141">
        <f>ROUNDUP(S97*U97*V97,2)</f>
        <v>17.5</v>
      </c>
      <c r="X97" s="81"/>
      <c r="Y97" s="228" t="s">
        <v>141</v>
      </c>
      <c r="Z97" s="81" t="s">
        <v>142</v>
      </c>
      <c r="AA97" s="139">
        <v>3.01</v>
      </c>
      <c r="AB97" s="81"/>
      <c r="AC97" s="81">
        <v>0.88800000000000001</v>
      </c>
      <c r="AD97" s="81">
        <v>24</v>
      </c>
      <c r="AE97" s="143">
        <f>ROUNDUP(AA97*AC97*AD97,2)</f>
        <v>64.150000000000006</v>
      </c>
      <c r="AF97" s="81"/>
      <c r="AG97" s="94">
        <f t="shared" si="16"/>
        <v>64</v>
      </c>
      <c r="AH97" s="161">
        <f t="shared" si="17"/>
        <v>156.67000000000002</v>
      </c>
    </row>
    <row r="98" spans="1:34" ht="24.95" hidden="1" customHeight="1" x14ac:dyDescent="0.4">
      <c r="A98" s="228"/>
      <c r="B98" s="81" t="s">
        <v>142</v>
      </c>
      <c r="C98" s="139">
        <v>2.581</v>
      </c>
      <c r="D98" s="81"/>
      <c r="E98" s="81">
        <v>0.88800000000000001</v>
      </c>
      <c r="F98" s="81">
        <v>8</v>
      </c>
      <c r="G98" s="141">
        <f t="shared" ref="G98:G100" si="18">ROUNDUP(C98*E98*F98,2)</f>
        <v>18.34</v>
      </c>
      <c r="H98" s="81"/>
      <c r="I98" s="228"/>
      <c r="J98" s="81" t="s">
        <v>142</v>
      </c>
      <c r="K98" s="139">
        <v>2.581</v>
      </c>
      <c r="L98" s="81"/>
      <c r="M98" s="81">
        <v>0.88800000000000001</v>
      </c>
      <c r="N98" s="81">
        <v>8</v>
      </c>
      <c r="O98" s="143">
        <f t="shared" ref="O98:O100" si="19">ROUNDUP(K98*M98*N98,2)</f>
        <v>18.34</v>
      </c>
      <c r="P98" s="81"/>
      <c r="Q98" s="228"/>
      <c r="R98" s="81" t="s">
        <v>142</v>
      </c>
      <c r="S98" s="139">
        <v>2.3460000000000001</v>
      </c>
      <c r="T98" s="81"/>
      <c r="U98" s="81">
        <v>0.88800000000000001</v>
      </c>
      <c r="V98" s="81">
        <v>16</v>
      </c>
      <c r="W98" s="141">
        <f>ROUNDUP(S98*U98*V98,2)</f>
        <v>33.339999999999996</v>
      </c>
      <c r="X98" s="81"/>
      <c r="Y98" s="228"/>
      <c r="Z98" s="81" t="s">
        <v>142</v>
      </c>
      <c r="AA98" s="139">
        <v>2.5169999999999999</v>
      </c>
      <c r="AB98" s="81"/>
      <c r="AC98" s="81">
        <v>0.88800000000000001</v>
      </c>
      <c r="AD98" s="81">
        <v>8</v>
      </c>
      <c r="AE98" s="143">
        <f t="shared" ref="AE98:AE100" si="20">ROUNDUP(AA98*AC98*AD98,2)</f>
        <v>17.89</v>
      </c>
      <c r="AF98" s="81"/>
      <c r="AG98" s="94">
        <f t="shared" si="16"/>
        <v>40</v>
      </c>
      <c r="AH98" s="161">
        <f t="shared" si="17"/>
        <v>87.91</v>
      </c>
    </row>
    <row r="99" spans="1:34" ht="24.95" customHeight="1" x14ac:dyDescent="0.4">
      <c r="A99" s="228"/>
      <c r="B99" s="144" t="s">
        <v>214</v>
      </c>
      <c r="C99" s="139"/>
      <c r="D99" s="81"/>
      <c r="E99" s="144"/>
      <c r="F99" s="144">
        <f>SUM(F97:F98)</f>
        <v>24</v>
      </c>
      <c r="G99" s="147">
        <f>SUM(G97:G98)</f>
        <v>55.849999999999994</v>
      </c>
      <c r="H99" s="81"/>
      <c r="I99" s="228"/>
      <c r="J99" s="81"/>
      <c r="K99" s="139"/>
      <c r="L99" s="81"/>
      <c r="M99" s="81"/>
      <c r="N99" s="144">
        <f>SUM(N97:N98)</f>
        <v>24</v>
      </c>
      <c r="O99" s="147">
        <f>SUM(O97:O98)</f>
        <v>55.849999999999994</v>
      </c>
      <c r="P99" s="81"/>
      <c r="Q99" s="228"/>
      <c r="R99" s="81"/>
      <c r="S99" s="139"/>
      <c r="T99" s="81"/>
      <c r="U99" s="81"/>
      <c r="V99" s="144">
        <f>SUM(V97:V98)</f>
        <v>24</v>
      </c>
      <c r="W99" s="147">
        <f>SUM(W97:W98)</f>
        <v>50.839999999999996</v>
      </c>
      <c r="X99" s="81"/>
      <c r="Y99" s="228"/>
      <c r="Z99" s="81"/>
      <c r="AA99" s="139"/>
      <c r="AB99" s="81"/>
      <c r="AC99" s="81"/>
      <c r="AD99" s="144">
        <f>SUM(AD97:AD98)</f>
        <v>32</v>
      </c>
      <c r="AE99" s="147">
        <f>SUM(AE97:AE98)</f>
        <v>82.04</v>
      </c>
      <c r="AF99" s="81"/>
      <c r="AG99" s="150">
        <f>F99+N99+V99+AD99</f>
        <v>104</v>
      </c>
      <c r="AH99" s="162">
        <f>G99+O99+W99+AE99</f>
        <v>244.57999999999998</v>
      </c>
    </row>
    <row r="100" spans="1:34" ht="24.95" customHeight="1" x14ac:dyDescent="0.4">
      <c r="A100" s="228"/>
      <c r="B100" s="81" t="s">
        <v>120</v>
      </c>
      <c r="C100" s="81">
        <v>0.02</v>
      </c>
      <c r="D100" s="81"/>
      <c r="E100" s="81">
        <v>47.1</v>
      </c>
      <c r="F100" s="81">
        <v>48</v>
      </c>
      <c r="G100" s="141">
        <f t="shared" si="18"/>
        <v>45.22</v>
      </c>
      <c r="H100" s="81"/>
      <c r="I100" s="228"/>
      <c r="J100" s="81" t="s">
        <v>120</v>
      </c>
      <c r="K100" s="81">
        <v>0.02</v>
      </c>
      <c r="L100" s="81"/>
      <c r="M100" s="81">
        <v>47.1</v>
      </c>
      <c r="N100" s="81">
        <v>48</v>
      </c>
      <c r="O100" s="143">
        <f t="shared" si="19"/>
        <v>45.22</v>
      </c>
      <c r="P100" s="81"/>
      <c r="Q100" s="228"/>
      <c r="R100" s="81" t="s">
        <v>120</v>
      </c>
      <c r="S100" s="81">
        <v>0.02</v>
      </c>
      <c r="T100" s="81"/>
      <c r="U100" s="81">
        <v>47.1</v>
      </c>
      <c r="V100" s="81">
        <v>48</v>
      </c>
      <c r="W100" s="141">
        <f t="shared" ref="W100" si="21">ROUNDUP(S100*U100*V100,2)</f>
        <v>45.22</v>
      </c>
      <c r="X100" s="81"/>
      <c r="Y100" s="228"/>
      <c r="Z100" s="81" t="s">
        <v>120</v>
      </c>
      <c r="AA100" s="81">
        <v>0.02</v>
      </c>
      <c r="AB100" s="81"/>
      <c r="AC100" s="81">
        <v>47.1</v>
      </c>
      <c r="AD100" s="81">
        <v>64</v>
      </c>
      <c r="AE100" s="143">
        <f t="shared" si="20"/>
        <v>60.29</v>
      </c>
      <c r="AF100" s="81"/>
      <c r="AG100" s="94">
        <f t="shared" si="16"/>
        <v>208</v>
      </c>
      <c r="AH100" s="161">
        <f t="shared" si="17"/>
        <v>195.95</v>
      </c>
    </row>
    <row r="101" spans="1:34" ht="24.95" customHeight="1" x14ac:dyDescent="0.4">
      <c r="A101" s="228"/>
      <c r="B101" s="81" t="s">
        <v>144</v>
      </c>
      <c r="C101" s="81"/>
      <c r="D101" s="81"/>
      <c r="E101" s="81">
        <v>1.58</v>
      </c>
      <c r="F101" s="81">
        <v>24</v>
      </c>
      <c r="G101" s="141">
        <f>ROUNDUP(E101*F101,2)</f>
        <v>37.92</v>
      </c>
      <c r="H101" s="81"/>
      <c r="I101" s="228"/>
      <c r="J101" s="81" t="s">
        <v>144</v>
      </c>
      <c r="K101" s="81"/>
      <c r="L101" s="81"/>
      <c r="M101" s="81">
        <v>1.58</v>
      </c>
      <c r="N101" s="81">
        <v>24</v>
      </c>
      <c r="O101" s="143">
        <f>ROUNDUP(M101*N101,2)</f>
        <v>37.92</v>
      </c>
      <c r="P101" s="81"/>
      <c r="Q101" s="228"/>
      <c r="R101" s="81" t="s">
        <v>144</v>
      </c>
      <c r="S101" s="81"/>
      <c r="T101" s="81"/>
      <c r="U101" s="81">
        <v>1.58</v>
      </c>
      <c r="V101" s="81">
        <v>24</v>
      </c>
      <c r="W101" s="141">
        <f>ROUNDUP(U101*V101,2)</f>
        <v>37.92</v>
      </c>
      <c r="X101" s="81"/>
      <c r="Y101" s="228"/>
      <c r="Z101" s="81" t="s">
        <v>144</v>
      </c>
      <c r="AA101" s="81"/>
      <c r="AB101" s="81"/>
      <c r="AC101" s="81">
        <v>1.58</v>
      </c>
      <c r="AD101" s="81">
        <v>32</v>
      </c>
      <c r="AE101" s="143">
        <f>ROUNDUP(AC101*AD101,2)</f>
        <v>50.56</v>
      </c>
      <c r="AF101" s="81"/>
      <c r="AG101" s="94">
        <f t="shared" si="16"/>
        <v>104</v>
      </c>
      <c r="AH101" s="161">
        <f t="shared" si="17"/>
        <v>164.32</v>
      </c>
    </row>
    <row r="102" spans="1:34" ht="24.95" customHeight="1" x14ac:dyDescent="0.4">
      <c r="A102" s="228"/>
      <c r="B102" s="81" t="s">
        <v>134</v>
      </c>
      <c r="C102" s="81" t="s">
        <v>145</v>
      </c>
      <c r="D102" s="81" t="s">
        <v>146</v>
      </c>
      <c r="E102" s="81">
        <v>0.15</v>
      </c>
      <c r="F102" s="81">
        <v>96</v>
      </c>
      <c r="G102" s="141">
        <f>ROUNDUP(E102*F102,2)</f>
        <v>14.4</v>
      </c>
      <c r="H102" s="81"/>
      <c r="I102" s="228"/>
      <c r="J102" s="81" t="s">
        <v>134</v>
      </c>
      <c r="K102" s="81" t="s">
        <v>145</v>
      </c>
      <c r="L102" s="81" t="s">
        <v>146</v>
      </c>
      <c r="M102" s="81">
        <v>0.15</v>
      </c>
      <c r="N102" s="81">
        <v>96</v>
      </c>
      <c r="O102" s="143">
        <f>ROUNDUP(M102*N102,2)</f>
        <v>14.4</v>
      </c>
      <c r="P102" s="81"/>
      <c r="Q102" s="228"/>
      <c r="R102" s="81" t="s">
        <v>134</v>
      </c>
      <c r="S102" s="81" t="s">
        <v>145</v>
      </c>
      <c r="T102" s="81" t="s">
        <v>146</v>
      </c>
      <c r="U102" s="81">
        <v>0.15</v>
      </c>
      <c r="V102" s="81">
        <v>96</v>
      </c>
      <c r="W102" s="141">
        <f>ROUNDUP(U102*V102,2)</f>
        <v>14.4</v>
      </c>
      <c r="X102" s="81"/>
      <c r="Y102" s="228"/>
      <c r="Z102" s="81" t="s">
        <v>134</v>
      </c>
      <c r="AA102" s="81" t="s">
        <v>145</v>
      </c>
      <c r="AB102" s="81" t="s">
        <v>146</v>
      </c>
      <c r="AC102" s="81">
        <v>0.15</v>
      </c>
      <c r="AD102" s="81">
        <v>128</v>
      </c>
      <c r="AE102" s="143">
        <f>ROUNDUP(AC102*AD102,2)</f>
        <v>19.2</v>
      </c>
      <c r="AF102" s="81"/>
      <c r="AG102" s="94">
        <f t="shared" si="16"/>
        <v>416</v>
      </c>
      <c r="AH102" s="161">
        <f t="shared" si="17"/>
        <v>62.400000000000006</v>
      </c>
    </row>
    <row r="103" spans="1:34" ht="24.95" customHeight="1" x14ac:dyDescent="0.4">
      <c r="A103" s="228" t="s">
        <v>220</v>
      </c>
      <c r="B103" s="81" t="s">
        <v>149</v>
      </c>
      <c r="C103" s="81"/>
      <c r="D103" s="81"/>
      <c r="E103" s="81">
        <v>28</v>
      </c>
      <c r="F103" s="81">
        <v>1</v>
      </c>
      <c r="G103" s="141">
        <f>ROUNDUP(E103*F103,2)</f>
        <v>28</v>
      </c>
      <c r="H103" s="82"/>
      <c r="I103" s="228" t="s">
        <v>220</v>
      </c>
      <c r="J103" s="81" t="s">
        <v>149</v>
      </c>
      <c r="K103" s="81"/>
      <c r="L103" s="81"/>
      <c r="M103" s="81">
        <v>28</v>
      </c>
      <c r="N103" s="81">
        <v>1</v>
      </c>
      <c r="O103" s="143">
        <f>ROUNDUP(M103*N103,2)</f>
        <v>28</v>
      </c>
      <c r="P103" s="82"/>
      <c r="Q103" s="247"/>
      <c r="R103" s="81"/>
      <c r="S103" s="81"/>
      <c r="T103" s="81"/>
      <c r="U103" s="81"/>
      <c r="V103" s="81"/>
      <c r="W103" s="141"/>
      <c r="X103" s="82"/>
      <c r="Y103" s="228" t="s">
        <v>220</v>
      </c>
      <c r="Z103" s="81" t="s">
        <v>149</v>
      </c>
      <c r="AA103" s="81"/>
      <c r="AB103" s="81"/>
      <c r="AC103" s="81">
        <v>28</v>
      </c>
      <c r="AD103" s="81">
        <v>2</v>
      </c>
      <c r="AE103" s="143">
        <f>ROUNDUP(AC103*AD103,2)</f>
        <v>56</v>
      </c>
      <c r="AF103" s="82"/>
      <c r="AG103" s="94">
        <f t="shared" si="16"/>
        <v>4</v>
      </c>
      <c r="AH103" s="161">
        <f t="shared" si="17"/>
        <v>112</v>
      </c>
    </row>
    <row r="104" spans="1:34" ht="24.95" customHeight="1" x14ac:dyDescent="0.4">
      <c r="A104" s="228"/>
      <c r="B104" s="81" t="s">
        <v>150</v>
      </c>
      <c r="C104" s="81">
        <v>2.1349999999999998</v>
      </c>
      <c r="D104" s="81"/>
      <c r="E104" s="81">
        <v>4.76</v>
      </c>
      <c r="F104" s="81">
        <v>4</v>
      </c>
      <c r="G104" s="140">
        <f t="shared" ref="G104:G105" si="22">ROUNDUP(C104*E104*F104,1)</f>
        <v>40.700000000000003</v>
      </c>
      <c r="H104" s="82"/>
      <c r="I104" s="228"/>
      <c r="J104" s="81" t="s">
        <v>150</v>
      </c>
      <c r="K104" s="81">
        <v>2.1349999999999998</v>
      </c>
      <c r="L104" s="81"/>
      <c r="M104" s="81">
        <v>4.76</v>
      </c>
      <c r="N104" s="81">
        <v>4</v>
      </c>
      <c r="O104" s="142">
        <f t="shared" ref="O104:O105" si="23">ROUNDUP(K104*M104*N104,1)</f>
        <v>40.700000000000003</v>
      </c>
      <c r="P104" s="82"/>
      <c r="Q104" s="248"/>
      <c r="R104" s="81"/>
      <c r="S104" s="81"/>
      <c r="T104" s="81"/>
      <c r="U104" s="81"/>
      <c r="V104" s="81"/>
      <c r="W104" s="141"/>
      <c r="X104" s="82"/>
      <c r="Y104" s="228"/>
      <c r="Z104" s="81" t="s">
        <v>150</v>
      </c>
      <c r="AA104" s="81">
        <v>2.1680000000000001</v>
      </c>
      <c r="AB104" s="81"/>
      <c r="AC104" s="81">
        <v>4.76</v>
      </c>
      <c r="AD104" s="81">
        <v>8</v>
      </c>
      <c r="AE104" s="142">
        <f t="shared" ref="AE104:AE105" si="24">ROUNDUP(AA104*AC104*AD104,1)</f>
        <v>82.6</v>
      </c>
      <c r="AF104" s="82"/>
      <c r="AG104" s="94">
        <f t="shared" si="16"/>
        <v>16</v>
      </c>
      <c r="AH104" s="161">
        <f t="shared" si="17"/>
        <v>164</v>
      </c>
    </row>
    <row r="105" spans="1:34" ht="24.95" customHeight="1" x14ac:dyDescent="0.4">
      <c r="A105" s="228"/>
      <c r="B105" s="81" t="s">
        <v>151</v>
      </c>
      <c r="C105" s="81">
        <v>1.1080000000000001</v>
      </c>
      <c r="D105" s="81"/>
      <c r="E105" s="81">
        <v>5</v>
      </c>
      <c r="F105" s="81">
        <v>4</v>
      </c>
      <c r="G105" s="140">
        <f t="shared" si="22"/>
        <v>22.200000000000003</v>
      </c>
      <c r="H105" s="82"/>
      <c r="I105" s="228"/>
      <c r="J105" s="81" t="s">
        <v>151</v>
      </c>
      <c r="K105" s="81">
        <v>1.1080000000000001</v>
      </c>
      <c r="L105" s="81"/>
      <c r="M105" s="81">
        <v>5</v>
      </c>
      <c r="N105" s="81">
        <v>4</v>
      </c>
      <c r="O105" s="142">
        <f t="shared" si="23"/>
        <v>22.200000000000003</v>
      </c>
      <c r="P105" s="82"/>
      <c r="Q105" s="248"/>
      <c r="R105" s="81"/>
      <c r="S105" s="81"/>
      <c r="T105" s="81"/>
      <c r="U105" s="81"/>
      <c r="V105" s="81"/>
      <c r="W105" s="141"/>
      <c r="X105" s="82"/>
      <c r="Y105" s="228"/>
      <c r="Z105" s="81" t="s">
        <v>151</v>
      </c>
      <c r="AA105" s="81">
        <v>0.57399999999999995</v>
      </c>
      <c r="AB105" s="81"/>
      <c r="AC105" s="81">
        <v>5</v>
      </c>
      <c r="AD105" s="81">
        <v>8</v>
      </c>
      <c r="AE105" s="142">
        <f t="shared" si="24"/>
        <v>23</v>
      </c>
      <c r="AF105" s="82"/>
      <c r="AG105" s="94">
        <f t="shared" si="16"/>
        <v>16</v>
      </c>
      <c r="AH105" s="161">
        <f t="shared" si="17"/>
        <v>67.400000000000006</v>
      </c>
    </row>
    <row r="106" spans="1:34" ht="24.95" customHeight="1" x14ac:dyDescent="0.4">
      <c r="A106" s="228"/>
      <c r="B106" s="81" t="s">
        <v>120</v>
      </c>
      <c r="C106" s="81">
        <v>0.01</v>
      </c>
      <c r="D106" s="81"/>
      <c r="E106" s="81">
        <v>47.1</v>
      </c>
      <c r="F106" s="81">
        <v>8</v>
      </c>
      <c r="G106" s="140">
        <f>ROUNDUP(C106*E106*F106,2)</f>
        <v>3.7699999999999996</v>
      </c>
      <c r="H106" s="81"/>
      <c r="I106" s="228"/>
      <c r="J106" s="81" t="s">
        <v>120</v>
      </c>
      <c r="K106" s="81">
        <v>0.01</v>
      </c>
      <c r="L106" s="81"/>
      <c r="M106" s="81">
        <v>47.1</v>
      </c>
      <c r="N106" s="81">
        <v>8</v>
      </c>
      <c r="O106" s="142">
        <f>ROUNDUP(K106*M106*N106,2)</f>
        <v>3.7699999999999996</v>
      </c>
      <c r="P106" s="81"/>
      <c r="Q106" s="248"/>
      <c r="R106" s="81"/>
      <c r="S106" s="81"/>
      <c r="T106" s="81"/>
      <c r="U106" s="81"/>
      <c r="V106" s="81"/>
      <c r="W106" s="141"/>
      <c r="X106" s="82"/>
      <c r="Y106" s="228"/>
      <c r="Z106" s="81" t="s">
        <v>120</v>
      </c>
      <c r="AA106" s="81">
        <v>0.01</v>
      </c>
      <c r="AB106" s="81"/>
      <c r="AC106" s="81">
        <v>47.1</v>
      </c>
      <c r="AD106" s="81">
        <v>16</v>
      </c>
      <c r="AE106" s="142">
        <f>ROUNDUP(AA106*AC106*AD106,2)</f>
        <v>7.54</v>
      </c>
      <c r="AF106" s="81"/>
      <c r="AG106" s="94">
        <f t="shared" si="16"/>
        <v>32</v>
      </c>
      <c r="AH106" s="161">
        <f t="shared" si="17"/>
        <v>15.079999999999998</v>
      </c>
    </row>
    <row r="107" spans="1:34" ht="24.95" customHeight="1" x14ac:dyDescent="0.4">
      <c r="A107" s="228"/>
      <c r="B107" s="81" t="s">
        <v>152</v>
      </c>
      <c r="C107" s="81">
        <v>0.76100000000000001</v>
      </c>
      <c r="D107" s="81"/>
      <c r="E107" s="81">
        <v>1.77</v>
      </c>
      <c r="F107" s="81">
        <v>6</v>
      </c>
      <c r="G107" s="140">
        <f>ROUNDUP(C107*E107*F107,2)</f>
        <v>8.09</v>
      </c>
      <c r="H107" s="82"/>
      <c r="I107" s="228"/>
      <c r="J107" s="81" t="s">
        <v>152</v>
      </c>
      <c r="K107" s="81">
        <v>0.76100000000000001</v>
      </c>
      <c r="L107" s="81"/>
      <c r="M107" s="81">
        <v>1.77</v>
      </c>
      <c r="N107" s="81">
        <v>6</v>
      </c>
      <c r="O107" s="142">
        <f>ROUNDUP(K107*M107*N107,2)</f>
        <v>8.09</v>
      </c>
      <c r="P107" s="82"/>
      <c r="Q107" s="248"/>
      <c r="R107" s="81"/>
      <c r="S107" s="81"/>
      <c r="T107" s="81"/>
      <c r="U107" s="81"/>
      <c r="V107" s="81"/>
      <c r="W107" s="141"/>
      <c r="X107" s="82"/>
      <c r="Y107" s="228"/>
      <c r="Z107" s="81" t="s">
        <v>152</v>
      </c>
      <c r="AA107" s="81">
        <v>0.76100000000000001</v>
      </c>
      <c r="AB107" s="81"/>
      <c r="AC107" s="81">
        <v>1.77</v>
      </c>
      <c r="AD107" s="81">
        <v>12</v>
      </c>
      <c r="AE107" s="142">
        <f>ROUNDUP(AA107*AC107*AD107,2)</f>
        <v>16.170000000000002</v>
      </c>
      <c r="AF107" s="82"/>
      <c r="AG107" s="94">
        <f t="shared" si="16"/>
        <v>24</v>
      </c>
      <c r="AH107" s="161">
        <f t="shared" si="17"/>
        <v>32.35</v>
      </c>
    </row>
    <row r="108" spans="1:34" ht="24.95" customHeight="1" x14ac:dyDescent="0.4">
      <c r="A108" s="228"/>
      <c r="B108" s="81" t="s">
        <v>124</v>
      </c>
      <c r="C108" s="81" t="s">
        <v>125</v>
      </c>
      <c r="D108" s="81" t="s">
        <v>127</v>
      </c>
      <c r="E108" s="81">
        <v>6.2E-2</v>
      </c>
      <c r="F108" s="81">
        <v>8</v>
      </c>
      <c r="G108" s="140">
        <f>ROUNDUP(E108*F108,1)</f>
        <v>0.5</v>
      </c>
      <c r="H108" s="82"/>
      <c r="I108" s="228"/>
      <c r="J108" s="81" t="s">
        <v>124</v>
      </c>
      <c r="K108" s="81" t="s">
        <v>125</v>
      </c>
      <c r="L108" s="81" t="s">
        <v>127</v>
      </c>
      <c r="M108" s="81">
        <v>6.2E-2</v>
      </c>
      <c r="N108" s="81">
        <v>8</v>
      </c>
      <c r="O108" s="142">
        <f>ROUNDUP(M108*N108,1)</f>
        <v>0.5</v>
      </c>
      <c r="P108" s="82"/>
      <c r="Q108" s="249"/>
      <c r="R108" s="81"/>
      <c r="S108" s="81"/>
      <c r="T108" s="81"/>
      <c r="U108" s="81"/>
      <c r="V108" s="81"/>
      <c r="W108" s="141"/>
      <c r="X108" s="82"/>
      <c r="Y108" s="228"/>
      <c r="Z108" s="81" t="s">
        <v>124</v>
      </c>
      <c r="AA108" s="81" t="s">
        <v>125</v>
      </c>
      <c r="AB108" s="81" t="s">
        <v>127</v>
      </c>
      <c r="AC108" s="81">
        <v>6.2E-2</v>
      </c>
      <c r="AD108" s="81">
        <v>16</v>
      </c>
      <c r="AE108" s="142">
        <f>ROUNDUP(AC108*AD108,1)</f>
        <v>1</v>
      </c>
      <c r="AF108" s="82"/>
      <c r="AG108" s="94">
        <f t="shared" si="16"/>
        <v>32</v>
      </c>
      <c r="AH108" s="161">
        <f t="shared" si="17"/>
        <v>2</v>
      </c>
    </row>
    <row r="109" spans="1:34" ht="24.95" hidden="1" customHeight="1" x14ac:dyDescent="0.4">
      <c r="A109" s="224" t="s">
        <v>154</v>
      </c>
      <c r="B109" s="81" t="s">
        <v>155</v>
      </c>
      <c r="C109" s="81">
        <v>0.14000000000000001</v>
      </c>
      <c r="D109" s="81"/>
      <c r="E109" s="81">
        <v>31.4</v>
      </c>
      <c r="F109" s="81">
        <v>8</v>
      </c>
      <c r="G109" s="141">
        <f t="shared" ref="G109:G110" si="25">ROUNDUP(C109*E109*F109,2)</f>
        <v>35.169999999999995</v>
      </c>
      <c r="H109" s="82"/>
      <c r="I109" s="228" t="s">
        <v>154</v>
      </c>
      <c r="J109" s="81" t="s">
        <v>155</v>
      </c>
      <c r="K109" s="81">
        <v>0.14000000000000001</v>
      </c>
      <c r="L109" s="81"/>
      <c r="M109" s="81">
        <v>31.4</v>
      </c>
      <c r="N109" s="81">
        <v>8</v>
      </c>
      <c r="O109" s="143">
        <f t="shared" ref="O109:O110" si="26">ROUNDUP(K109*M109*N109,2)</f>
        <v>35.169999999999995</v>
      </c>
      <c r="P109" s="82"/>
      <c r="Q109" s="224" t="s">
        <v>154</v>
      </c>
      <c r="R109" s="81" t="s">
        <v>155</v>
      </c>
      <c r="S109" s="81">
        <v>0.14000000000000001</v>
      </c>
      <c r="T109" s="81"/>
      <c r="U109" s="81">
        <v>31.4</v>
      </c>
      <c r="V109" s="81">
        <v>10</v>
      </c>
      <c r="W109" s="141">
        <f t="shared" ref="W109:W110" si="27">ROUNDUP(S109*U109*V109,2)</f>
        <v>43.96</v>
      </c>
      <c r="X109" s="82"/>
      <c r="Y109" s="224" t="s">
        <v>154</v>
      </c>
      <c r="Z109" s="81" t="s">
        <v>155</v>
      </c>
      <c r="AA109" s="81">
        <v>0.14000000000000001</v>
      </c>
      <c r="AB109" s="81"/>
      <c r="AC109" s="81">
        <v>31.4</v>
      </c>
      <c r="AD109" s="81">
        <v>12</v>
      </c>
      <c r="AE109" s="143">
        <f t="shared" ref="AE109:AE110" si="28">ROUNDUP(AA109*AC109*AD109,2)</f>
        <v>52.76</v>
      </c>
      <c r="AF109" s="82"/>
      <c r="AG109" s="94">
        <f t="shared" si="16"/>
        <v>38</v>
      </c>
      <c r="AH109" s="161">
        <f t="shared" si="17"/>
        <v>167.05999999999997</v>
      </c>
    </row>
    <row r="110" spans="1:34" ht="24.95" hidden="1" customHeight="1" x14ac:dyDescent="0.4">
      <c r="A110" s="225"/>
      <c r="B110" s="81" t="s">
        <v>155</v>
      </c>
      <c r="C110" s="81">
        <v>0.08</v>
      </c>
      <c r="D110" s="81"/>
      <c r="E110" s="81">
        <v>31.4</v>
      </c>
      <c r="F110" s="81">
        <v>8</v>
      </c>
      <c r="G110" s="141">
        <f t="shared" si="25"/>
        <v>20.100000000000001</v>
      </c>
      <c r="H110" s="82"/>
      <c r="I110" s="228"/>
      <c r="J110" s="81" t="s">
        <v>155</v>
      </c>
      <c r="K110" s="81">
        <v>0.08</v>
      </c>
      <c r="L110" s="81"/>
      <c r="M110" s="81">
        <v>31.4</v>
      </c>
      <c r="N110" s="81">
        <v>8</v>
      </c>
      <c r="O110" s="143">
        <f t="shared" si="26"/>
        <v>20.100000000000001</v>
      </c>
      <c r="P110" s="82"/>
      <c r="Q110" s="225"/>
      <c r="R110" s="81" t="s">
        <v>155</v>
      </c>
      <c r="S110" s="81">
        <v>0.08</v>
      </c>
      <c r="T110" s="81"/>
      <c r="U110" s="81">
        <v>31.4</v>
      </c>
      <c r="V110" s="81">
        <v>10</v>
      </c>
      <c r="W110" s="141">
        <f t="shared" si="27"/>
        <v>25.12</v>
      </c>
      <c r="X110" s="82"/>
      <c r="Y110" s="225"/>
      <c r="Z110" s="81" t="s">
        <v>155</v>
      </c>
      <c r="AA110" s="81">
        <v>0.08</v>
      </c>
      <c r="AB110" s="81"/>
      <c r="AC110" s="81">
        <v>31.4</v>
      </c>
      <c r="AD110" s="81">
        <v>12</v>
      </c>
      <c r="AE110" s="143">
        <f t="shared" si="28"/>
        <v>30.150000000000002</v>
      </c>
      <c r="AF110" s="82"/>
      <c r="AG110" s="94">
        <f t="shared" si="16"/>
        <v>38</v>
      </c>
      <c r="AH110" s="161">
        <f t="shared" si="17"/>
        <v>95.470000000000013</v>
      </c>
    </row>
    <row r="111" spans="1:34" ht="24.95" customHeight="1" x14ac:dyDescent="0.4">
      <c r="A111" s="225"/>
      <c r="B111" s="144" t="s">
        <v>215</v>
      </c>
      <c r="C111" s="81"/>
      <c r="D111" s="81"/>
      <c r="E111" s="144"/>
      <c r="F111" s="144">
        <f>SUM(F109:F110)</f>
        <v>16</v>
      </c>
      <c r="G111" s="147">
        <f>SUM(G109:G110)</f>
        <v>55.269999999999996</v>
      </c>
      <c r="H111" s="82"/>
      <c r="I111" s="228"/>
      <c r="J111" s="81"/>
      <c r="K111" s="81"/>
      <c r="L111" s="81"/>
      <c r="M111" s="81"/>
      <c r="N111" s="144">
        <f>SUM(N109:N110)</f>
        <v>16</v>
      </c>
      <c r="O111" s="147">
        <f>SUM(O109:O110)</f>
        <v>55.269999999999996</v>
      </c>
      <c r="P111" s="82"/>
      <c r="Q111" s="225"/>
      <c r="R111" s="81"/>
      <c r="S111" s="81"/>
      <c r="T111" s="81"/>
      <c r="U111" s="81"/>
      <c r="V111" s="144">
        <f>SUM(V109:V110)</f>
        <v>20</v>
      </c>
      <c r="W111" s="147">
        <f>SUM(W109:W110)</f>
        <v>69.08</v>
      </c>
      <c r="X111" s="82"/>
      <c r="Y111" s="225"/>
      <c r="Z111" s="81"/>
      <c r="AA111" s="81"/>
      <c r="AB111" s="81"/>
      <c r="AC111" s="81"/>
      <c r="AD111" s="144">
        <f>SUM(AD109:AD110)</f>
        <v>24</v>
      </c>
      <c r="AE111" s="147">
        <f>SUM(AE109:AE110)</f>
        <v>82.91</v>
      </c>
      <c r="AF111" s="82"/>
      <c r="AG111" s="150">
        <f>F111+N111+V111+AD111</f>
        <v>76</v>
      </c>
      <c r="AH111" s="162">
        <f>G111+O111+W111+AE111</f>
        <v>262.52999999999997</v>
      </c>
    </row>
    <row r="112" spans="1:34" ht="24.95" customHeight="1" x14ac:dyDescent="0.4">
      <c r="A112" s="226"/>
      <c r="B112" s="81" t="s">
        <v>124</v>
      </c>
      <c r="C112" s="81" t="s">
        <v>156</v>
      </c>
      <c r="D112" s="81" t="s">
        <v>127</v>
      </c>
      <c r="E112" s="81">
        <v>8.7999999999999995E-2</v>
      </c>
      <c r="F112" s="81">
        <v>24</v>
      </c>
      <c r="G112" s="140">
        <f>ROUNDUP(E112*F112,1)</f>
        <v>2.2000000000000002</v>
      </c>
      <c r="H112" s="82"/>
      <c r="I112" s="228"/>
      <c r="J112" s="81" t="s">
        <v>124</v>
      </c>
      <c r="K112" s="81" t="s">
        <v>156</v>
      </c>
      <c r="L112" s="81" t="s">
        <v>127</v>
      </c>
      <c r="M112" s="81">
        <v>8.7999999999999995E-2</v>
      </c>
      <c r="N112" s="81">
        <v>24</v>
      </c>
      <c r="O112" s="142">
        <f>ROUNDUP(M112*N112,1)</f>
        <v>2.2000000000000002</v>
      </c>
      <c r="P112" s="82"/>
      <c r="Q112" s="226"/>
      <c r="R112" s="81" t="s">
        <v>124</v>
      </c>
      <c r="S112" s="81" t="s">
        <v>156</v>
      </c>
      <c r="T112" s="81" t="s">
        <v>127</v>
      </c>
      <c r="U112" s="81">
        <v>8.7999999999999995E-2</v>
      </c>
      <c r="V112" s="81">
        <v>30</v>
      </c>
      <c r="W112" s="140">
        <f>ROUNDUP(U112*V112,1)</f>
        <v>2.7</v>
      </c>
      <c r="X112" s="82"/>
      <c r="Y112" s="226"/>
      <c r="Z112" s="81" t="s">
        <v>124</v>
      </c>
      <c r="AA112" s="81" t="s">
        <v>156</v>
      </c>
      <c r="AB112" s="81" t="s">
        <v>127</v>
      </c>
      <c r="AC112" s="81">
        <v>8.7999999999999995E-2</v>
      </c>
      <c r="AD112" s="81">
        <v>36</v>
      </c>
      <c r="AE112" s="142">
        <f>ROUNDUP(AC112*AD112,1)</f>
        <v>3.2</v>
      </c>
      <c r="AF112" s="82"/>
      <c r="AG112" s="94">
        <f t="shared" si="16"/>
        <v>114</v>
      </c>
      <c r="AH112" s="161">
        <f t="shared" si="17"/>
        <v>10.3</v>
      </c>
    </row>
    <row r="113" spans="1:34" ht="24.95" hidden="1" customHeight="1" x14ac:dyDescent="0.4">
      <c r="A113" s="83" t="s">
        <v>158</v>
      </c>
      <c r="B113" s="81" t="s">
        <v>160</v>
      </c>
      <c r="C113" s="81">
        <v>6.5860000000000003</v>
      </c>
      <c r="D113" s="81">
        <v>0.8</v>
      </c>
      <c r="E113" s="81">
        <v>3.13</v>
      </c>
      <c r="F113" s="81">
        <v>1</v>
      </c>
      <c r="G113" s="141">
        <f>ROUNDUP(C113*D113*E113*F113,2)</f>
        <v>16.5</v>
      </c>
      <c r="H113" s="82"/>
      <c r="I113" s="83" t="s">
        <v>158</v>
      </c>
      <c r="J113" s="81" t="s">
        <v>160</v>
      </c>
      <c r="K113" s="81">
        <v>6.5860000000000003</v>
      </c>
      <c r="L113" s="81">
        <v>0.8</v>
      </c>
      <c r="M113" s="81">
        <v>3.13</v>
      </c>
      <c r="N113" s="81">
        <v>1</v>
      </c>
      <c r="O113" s="143">
        <f>ROUNDUP(K113*L113*M113*N113,2)</f>
        <v>16.5</v>
      </c>
      <c r="P113" s="82"/>
      <c r="Q113" s="83" t="s">
        <v>158</v>
      </c>
      <c r="R113" s="81" t="s">
        <v>160</v>
      </c>
      <c r="S113" s="81">
        <v>12.215</v>
      </c>
      <c r="T113" s="81">
        <v>0.39</v>
      </c>
      <c r="U113" s="81">
        <v>3.13</v>
      </c>
      <c r="V113" s="81">
        <v>1</v>
      </c>
      <c r="W113" s="141">
        <f>ROUNDUP(S113*T113*U113*V113,2)</f>
        <v>14.92</v>
      </c>
      <c r="X113" s="82"/>
      <c r="Y113" s="83" t="s">
        <v>158</v>
      </c>
      <c r="Z113" s="81" t="s">
        <v>160</v>
      </c>
      <c r="AA113" s="81">
        <v>4.915</v>
      </c>
      <c r="AB113" s="81">
        <v>0.6</v>
      </c>
      <c r="AC113" s="81">
        <v>3.13</v>
      </c>
      <c r="AD113" s="81">
        <v>2</v>
      </c>
      <c r="AE113" s="143">
        <f t="shared" ref="AE113:AE118" si="29">ROUNDUP(AA113*AB113*AC113*AD113,2)</f>
        <v>18.470000000000002</v>
      </c>
      <c r="AF113" s="82"/>
      <c r="AG113" s="94">
        <f t="shared" si="16"/>
        <v>5</v>
      </c>
      <c r="AH113" s="161">
        <f t="shared" si="17"/>
        <v>66.39</v>
      </c>
    </row>
    <row r="114" spans="1:34" ht="24.95" hidden="1" customHeight="1" x14ac:dyDescent="0.4">
      <c r="A114" s="83" t="s">
        <v>162</v>
      </c>
      <c r="B114" s="81" t="s">
        <v>160</v>
      </c>
      <c r="C114" s="81">
        <v>6.5860000000000003</v>
      </c>
      <c r="D114" s="81">
        <v>0.52</v>
      </c>
      <c r="E114" s="81">
        <v>3.13</v>
      </c>
      <c r="F114" s="81">
        <v>1</v>
      </c>
      <c r="G114" s="141">
        <f>ROUNDUP(C114*D114*E114*F114,2)</f>
        <v>10.72</v>
      </c>
      <c r="H114" s="82"/>
      <c r="I114" s="83" t="s">
        <v>162</v>
      </c>
      <c r="J114" s="81" t="s">
        <v>160</v>
      </c>
      <c r="K114" s="81">
        <v>6.5860000000000003</v>
      </c>
      <c r="L114" s="81">
        <v>0.52</v>
      </c>
      <c r="M114" s="81">
        <v>3.13</v>
      </c>
      <c r="N114" s="81">
        <v>1</v>
      </c>
      <c r="O114" s="143">
        <f>ROUNDUP(K114*L114*M114*N114,2)</f>
        <v>10.72</v>
      </c>
      <c r="P114" s="82"/>
      <c r="Q114" s="83" t="s">
        <v>162</v>
      </c>
      <c r="R114" s="81" t="s">
        <v>160</v>
      </c>
      <c r="S114" s="81">
        <v>12.215</v>
      </c>
      <c r="T114" s="81">
        <v>0.31</v>
      </c>
      <c r="U114" s="81">
        <v>3.13</v>
      </c>
      <c r="V114" s="81">
        <v>1</v>
      </c>
      <c r="W114" s="141">
        <f>ROUNDUP(S114*T114*U114*V114,2)</f>
        <v>11.86</v>
      </c>
      <c r="X114" s="82"/>
      <c r="Y114" s="83" t="s">
        <v>162</v>
      </c>
      <c r="Z114" s="81" t="s">
        <v>160</v>
      </c>
      <c r="AA114" s="81">
        <v>4.915</v>
      </c>
      <c r="AB114" s="81">
        <v>0.21</v>
      </c>
      <c r="AC114" s="81">
        <v>3.13</v>
      </c>
      <c r="AD114" s="81">
        <v>2</v>
      </c>
      <c r="AE114" s="143">
        <f t="shared" si="29"/>
        <v>6.47</v>
      </c>
      <c r="AF114" s="82"/>
      <c r="AG114" s="94">
        <f t="shared" si="16"/>
        <v>5</v>
      </c>
      <c r="AH114" s="161">
        <f t="shared" si="17"/>
        <v>39.769999999999996</v>
      </c>
    </row>
    <row r="115" spans="1:34" ht="24.95" hidden="1" customHeight="1" x14ac:dyDescent="0.4">
      <c r="A115" s="83" t="s">
        <v>164</v>
      </c>
      <c r="B115" s="81" t="s">
        <v>160</v>
      </c>
      <c r="C115" s="81">
        <v>7.3150000000000004</v>
      </c>
      <c r="D115" s="81">
        <v>0.71</v>
      </c>
      <c r="E115" s="81">
        <v>3.13</v>
      </c>
      <c r="F115" s="81">
        <v>2</v>
      </c>
      <c r="G115" s="141">
        <f>ROUNDUP(C115*D115*E115*F115,2)</f>
        <v>32.519999999999996</v>
      </c>
      <c r="H115" s="82"/>
      <c r="I115" s="83" t="s">
        <v>164</v>
      </c>
      <c r="J115" s="81" t="s">
        <v>160</v>
      </c>
      <c r="K115" s="81">
        <v>7.3150000000000004</v>
      </c>
      <c r="L115" s="81">
        <v>0.71</v>
      </c>
      <c r="M115" s="81">
        <v>3.13</v>
      </c>
      <c r="N115" s="81">
        <v>2</v>
      </c>
      <c r="O115" s="143">
        <f>ROUNDUP(K115*L115*M115*N115,2)</f>
        <v>32.519999999999996</v>
      </c>
      <c r="P115" s="82"/>
      <c r="Q115" s="83" t="s">
        <v>164</v>
      </c>
      <c r="R115" s="81" t="s">
        <v>160</v>
      </c>
      <c r="S115" s="81">
        <v>3.415</v>
      </c>
      <c r="T115" s="81">
        <v>0.35</v>
      </c>
      <c r="U115" s="81">
        <v>3.13</v>
      </c>
      <c r="V115" s="81">
        <v>2</v>
      </c>
      <c r="W115" s="141">
        <f>ROUNDUP(S115*T115*U115*V115,2)</f>
        <v>7.49</v>
      </c>
      <c r="X115" s="82"/>
      <c r="Y115" s="83" t="s">
        <v>164</v>
      </c>
      <c r="Z115" s="81" t="s">
        <v>160</v>
      </c>
      <c r="AA115" s="81">
        <v>6.415</v>
      </c>
      <c r="AB115" s="81">
        <v>0.41</v>
      </c>
      <c r="AC115" s="81">
        <v>3.13</v>
      </c>
      <c r="AD115" s="81">
        <v>4</v>
      </c>
      <c r="AE115" s="143">
        <f t="shared" si="29"/>
        <v>32.93</v>
      </c>
      <c r="AF115" s="82"/>
      <c r="AG115" s="94">
        <f t="shared" si="16"/>
        <v>10</v>
      </c>
      <c r="AH115" s="161">
        <f t="shared" si="17"/>
        <v>105.45999999999998</v>
      </c>
    </row>
    <row r="116" spans="1:34" ht="24.95" hidden="1" customHeight="1" x14ac:dyDescent="0.4">
      <c r="A116" s="83" t="s">
        <v>158</v>
      </c>
      <c r="B116" s="81" t="s">
        <v>160</v>
      </c>
      <c r="C116" s="81"/>
      <c r="D116" s="81"/>
      <c r="E116" s="81"/>
      <c r="F116" s="81"/>
      <c r="G116" s="141"/>
      <c r="H116" s="82"/>
      <c r="I116" s="25"/>
      <c r="J116" s="81"/>
      <c r="K116" s="81"/>
      <c r="L116" s="81"/>
      <c r="M116" s="81"/>
      <c r="N116" s="81"/>
      <c r="O116" s="143"/>
      <c r="P116" s="82"/>
      <c r="Q116" s="25"/>
      <c r="R116" s="81"/>
      <c r="S116" s="81"/>
      <c r="T116" s="81"/>
      <c r="U116" s="81"/>
      <c r="V116" s="81"/>
      <c r="W116" s="141"/>
      <c r="X116" s="81"/>
      <c r="Y116" s="83" t="s">
        <v>158</v>
      </c>
      <c r="Z116" s="81" t="s">
        <v>160</v>
      </c>
      <c r="AA116" s="81">
        <v>4.4850000000000003</v>
      </c>
      <c r="AB116" s="81">
        <v>0.5</v>
      </c>
      <c r="AC116" s="81">
        <v>3.13</v>
      </c>
      <c r="AD116" s="81">
        <v>1</v>
      </c>
      <c r="AE116" s="143">
        <f t="shared" si="29"/>
        <v>7.02</v>
      </c>
      <c r="AF116" s="82"/>
      <c r="AG116" s="94">
        <f t="shared" si="16"/>
        <v>1</v>
      </c>
      <c r="AH116" s="161">
        <f t="shared" si="17"/>
        <v>7.02</v>
      </c>
    </row>
    <row r="117" spans="1:34" ht="24.95" hidden="1" customHeight="1" x14ac:dyDescent="0.4">
      <c r="A117" s="83" t="s">
        <v>162</v>
      </c>
      <c r="B117" s="81" t="s">
        <v>160</v>
      </c>
      <c r="C117" s="81"/>
      <c r="D117" s="81"/>
      <c r="E117" s="81"/>
      <c r="F117" s="81"/>
      <c r="G117" s="141"/>
      <c r="H117" s="82"/>
      <c r="I117" s="81"/>
      <c r="J117" s="81"/>
      <c r="K117" s="81"/>
      <c r="L117" s="81"/>
      <c r="M117" s="81"/>
      <c r="N117" s="81"/>
      <c r="O117" s="143"/>
      <c r="P117" s="82"/>
      <c r="Q117" s="25"/>
      <c r="R117" s="81"/>
      <c r="S117" s="81"/>
      <c r="T117" s="81"/>
      <c r="U117" s="81"/>
      <c r="V117" s="81"/>
      <c r="W117" s="141"/>
      <c r="X117" s="82"/>
      <c r="Y117" s="83" t="s">
        <v>162</v>
      </c>
      <c r="Z117" s="81" t="s">
        <v>160</v>
      </c>
      <c r="AA117" s="81">
        <v>4.4850000000000003</v>
      </c>
      <c r="AB117" s="81">
        <v>0.31</v>
      </c>
      <c r="AC117" s="81">
        <v>3.13</v>
      </c>
      <c r="AD117" s="81">
        <v>1</v>
      </c>
      <c r="AE117" s="143">
        <f t="shared" si="29"/>
        <v>4.3599999999999994</v>
      </c>
      <c r="AF117" s="82"/>
      <c r="AG117" s="94">
        <f t="shared" si="16"/>
        <v>1</v>
      </c>
      <c r="AH117" s="161">
        <f t="shared" si="17"/>
        <v>4.3599999999999994</v>
      </c>
    </row>
    <row r="118" spans="1:34" ht="24.95" hidden="1" customHeight="1" x14ac:dyDescent="0.4">
      <c r="A118" s="83" t="s">
        <v>164</v>
      </c>
      <c r="B118" s="81" t="s">
        <v>160</v>
      </c>
      <c r="C118" s="81"/>
      <c r="D118" s="81"/>
      <c r="E118" s="81"/>
      <c r="F118" s="81"/>
      <c r="G118" s="141"/>
      <c r="H118" s="82"/>
      <c r="I118" s="82"/>
      <c r="J118" s="81"/>
      <c r="K118" s="81"/>
      <c r="L118" s="81"/>
      <c r="M118" s="81"/>
      <c r="N118" s="81"/>
      <c r="O118" s="143"/>
      <c r="P118" s="82"/>
      <c r="Q118" s="25"/>
      <c r="R118" s="81"/>
      <c r="S118" s="81"/>
      <c r="T118" s="81"/>
      <c r="U118" s="81"/>
      <c r="V118" s="81"/>
      <c r="W118" s="141"/>
      <c r="X118" s="82"/>
      <c r="Y118" s="83" t="s">
        <v>164</v>
      </c>
      <c r="Z118" s="81" t="s">
        <v>160</v>
      </c>
      <c r="AA118" s="81">
        <v>3.2149999999999999</v>
      </c>
      <c r="AB118" s="81">
        <v>0.41</v>
      </c>
      <c r="AC118" s="81">
        <v>3.13</v>
      </c>
      <c r="AD118" s="81">
        <v>2</v>
      </c>
      <c r="AE118" s="143">
        <f t="shared" si="29"/>
        <v>8.26</v>
      </c>
      <c r="AF118" s="82"/>
      <c r="AG118" s="94">
        <f t="shared" si="16"/>
        <v>2</v>
      </c>
      <c r="AH118" s="161">
        <f t="shared" si="17"/>
        <v>8.26</v>
      </c>
    </row>
    <row r="119" spans="1:34" ht="24.95" customHeight="1" x14ac:dyDescent="0.4">
      <c r="A119" s="83" t="s">
        <v>233</v>
      </c>
      <c r="B119" s="168" t="s">
        <v>234</v>
      </c>
      <c r="C119" s="144"/>
      <c r="D119" s="144"/>
      <c r="E119" s="144"/>
      <c r="F119" s="144">
        <f>SUM(F113:F118)</f>
        <v>4</v>
      </c>
      <c r="G119" s="147">
        <f>SUM(G113:G118)</f>
        <v>59.739999999999995</v>
      </c>
      <c r="H119" s="169"/>
      <c r="I119" s="169"/>
      <c r="J119" s="144"/>
      <c r="K119" s="144"/>
      <c r="L119" s="144"/>
      <c r="M119" s="144"/>
      <c r="N119" s="144">
        <f t="shared" ref="N119:AE119" si="30">SUM(N113:N118)</f>
        <v>4</v>
      </c>
      <c r="O119" s="147">
        <f t="shared" si="30"/>
        <v>59.739999999999995</v>
      </c>
      <c r="P119" s="169">
        <f t="shared" si="30"/>
        <v>0</v>
      </c>
      <c r="Q119" s="150">
        <f t="shared" si="30"/>
        <v>0</v>
      </c>
      <c r="R119" s="144">
        <f t="shared" si="30"/>
        <v>0</v>
      </c>
      <c r="S119" s="144">
        <f t="shared" si="30"/>
        <v>27.844999999999999</v>
      </c>
      <c r="T119" s="144">
        <f t="shared" si="30"/>
        <v>1.0499999999999998</v>
      </c>
      <c r="U119" s="144">
        <f t="shared" si="30"/>
        <v>9.39</v>
      </c>
      <c r="V119" s="144">
        <f t="shared" si="30"/>
        <v>4</v>
      </c>
      <c r="W119" s="147">
        <f t="shared" si="30"/>
        <v>34.270000000000003</v>
      </c>
      <c r="X119" s="169">
        <f t="shared" si="30"/>
        <v>0</v>
      </c>
      <c r="Y119" s="168">
        <f t="shared" si="30"/>
        <v>0</v>
      </c>
      <c r="Z119" s="144">
        <f t="shared" si="30"/>
        <v>0</v>
      </c>
      <c r="AA119" s="144">
        <f t="shared" si="30"/>
        <v>28.43</v>
      </c>
      <c r="AB119" s="144">
        <f t="shared" si="30"/>
        <v>2.44</v>
      </c>
      <c r="AC119" s="144">
        <f t="shared" si="30"/>
        <v>18.779999999999998</v>
      </c>
      <c r="AD119" s="144">
        <f t="shared" si="30"/>
        <v>12</v>
      </c>
      <c r="AE119" s="147">
        <f t="shared" si="30"/>
        <v>77.510000000000005</v>
      </c>
      <c r="AF119" s="169"/>
      <c r="AG119" s="150">
        <f>F119+N119+V119+AD119</f>
        <v>24</v>
      </c>
      <c r="AH119" s="162">
        <f>G119+O119+W119+AE119</f>
        <v>231.26</v>
      </c>
    </row>
    <row r="120" spans="1:34" ht="24.95" customHeight="1" x14ac:dyDescent="0.4">
      <c r="A120" s="86"/>
      <c r="B120" s="86"/>
      <c r="C120" s="86"/>
      <c r="D120" s="86"/>
      <c r="E120" s="86"/>
      <c r="F120" s="81" t="s">
        <v>166</v>
      </c>
      <c r="G120" s="140">
        <f>SUM(G9:G115)</f>
        <v>5779.6200000000008</v>
      </c>
      <c r="H120" s="86"/>
      <c r="I120" s="86"/>
      <c r="J120" s="86"/>
      <c r="K120" s="86"/>
      <c r="L120" s="86"/>
      <c r="M120" s="86"/>
      <c r="N120" s="81" t="s">
        <v>166</v>
      </c>
      <c r="O120" s="142">
        <f>SUM(O9:O115)</f>
        <v>5779.6200000000008</v>
      </c>
      <c r="P120" s="86"/>
      <c r="Q120" s="25"/>
      <c r="R120" s="86"/>
      <c r="S120" s="86"/>
      <c r="T120" s="86"/>
      <c r="U120" s="86"/>
      <c r="V120" s="81" t="s">
        <v>166</v>
      </c>
      <c r="W120" s="140">
        <f>SUM(W9:W118)</f>
        <v>4309.5299999999988</v>
      </c>
      <c r="X120" s="86"/>
      <c r="Y120" s="86"/>
      <c r="Z120" s="86"/>
      <c r="AA120" s="86"/>
      <c r="AB120" s="86"/>
      <c r="AC120" s="86"/>
      <c r="AD120" s="81" t="s">
        <v>166</v>
      </c>
      <c r="AE120" s="142">
        <f>SUM(AE5:AE118)</f>
        <v>7115.8500000000013</v>
      </c>
      <c r="AF120" s="86"/>
      <c r="AG120" s="94"/>
      <c r="AH120" s="161">
        <f>SUM(AH5:AH13,AH18,AH21,AH24,AH25:AH26,AH29,AH36,AH40,AH41,AH47,AH54,AH57,AH61,AH62,AH70,AH73,AH77,AH78,AH81,AH82:AH83,AH89,AH95,AH96,AH99,AH100:AH108,AH111,AH112,AH119)</f>
        <v>13601.05</v>
      </c>
    </row>
    <row r="122" spans="1:34" x14ac:dyDescent="0.4">
      <c r="AH122" s="170"/>
    </row>
  </sheetData>
  <mergeCells count="81">
    <mergeCell ref="AG2:AG4"/>
    <mergeCell ref="AH2:AH4"/>
    <mergeCell ref="AG1:AH1"/>
    <mergeCell ref="Y103:Y108"/>
    <mergeCell ref="Q103:Q108"/>
    <mergeCell ref="Q63:Q78"/>
    <mergeCell ref="Y63:Y78"/>
    <mergeCell ref="Q26:Q41"/>
    <mergeCell ref="Y26:Y41"/>
    <mergeCell ref="W2:W4"/>
    <mergeCell ref="Q2:Q4"/>
    <mergeCell ref="R2:R4"/>
    <mergeCell ref="S2:S4"/>
    <mergeCell ref="T2:T4"/>
    <mergeCell ref="U2:U4"/>
    <mergeCell ref="V2:V4"/>
    <mergeCell ref="Y109:Y112"/>
    <mergeCell ref="Y84:Y96"/>
    <mergeCell ref="A84:A96"/>
    <mergeCell ref="I84:I96"/>
    <mergeCell ref="Q84:Q96"/>
    <mergeCell ref="Y97:Y102"/>
    <mergeCell ref="Q97:Q102"/>
    <mergeCell ref="I97:I102"/>
    <mergeCell ref="A97:A102"/>
    <mergeCell ref="I103:I108"/>
    <mergeCell ref="A103:A108"/>
    <mergeCell ref="A109:A112"/>
    <mergeCell ref="I109:I112"/>
    <mergeCell ref="Q109:Q112"/>
    <mergeCell ref="A63:A78"/>
    <mergeCell ref="I63:I78"/>
    <mergeCell ref="Y79:Y83"/>
    <mergeCell ref="Q79:Q83"/>
    <mergeCell ref="I79:I83"/>
    <mergeCell ref="A79:A83"/>
    <mergeCell ref="A42:A62"/>
    <mergeCell ref="I42:I62"/>
    <mergeCell ref="Q42:Q62"/>
    <mergeCell ref="Y42:Y62"/>
    <mergeCell ref="Q5:Q13"/>
    <mergeCell ref="Y5:Y13"/>
    <mergeCell ref="A14:A25"/>
    <mergeCell ref="I14:I25"/>
    <mergeCell ref="Q14:Q25"/>
    <mergeCell ref="Y14:Y25"/>
    <mergeCell ref="I1:P1"/>
    <mergeCell ref="A5:A13"/>
    <mergeCell ref="I5:I13"/>
    <mergeCell ref="A26:A41"/>
    <mergeCell ref="I26:I41"/>
    <mergeCell ref="M2:M4"/>
    <mergeCell ref="I2:I4"/>
    <mergeCell ref="A2:A4"/>
    <mergeCell ref="J2:J4"/>
    <mergeCell ref="K2:K4"/>
    <mergeCell ref="L2:L4"/>
    <mergeCell ref="N2:N4"/>
    <mergeCell ref="O2:O4"/>
    <mergeCell ref="P2:P4"/>
    <mergeCell ref="AA2:AA4"/>
    <mergeCell ref="AB2:AB4"/>
    <mergeCell ref="AC2:AC4"/>
    <mergeCell ref="AD2:AD4"/>
    <mergeCell ref="X2:X4"/>
    <mergeCell ref="Q1:X1"/>
    <mergeCell ref="Y1:AF1"/>
    <mergeCell ref="C1:D1"/>
    <mergeCell ref="E1:H1"/>
    <mergeCell ref="B2:B4"/>
    <mergeCell ref="C2:C4"/>
    <mergeCell ref="D2:D4"/>
    <mergeCell ref="E2:E4"/>
    <mergeCell ref="F2:F4"/>
    <mergeCell ref="G2:G4"/>
    <mergeCell ref="H2:H4"/>
    <mergeCell ref="AE2:AE4"/>
    <mergeCell ref="AF2:AF4"/>
    <mergeCell ref="Y2:Y4"/>
    <mergeCell ref="Z2:Z4"/>
    <mergeCell ref="A1:B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8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拡幅・嵩上集計表</vt:lpstr>
      <vt:lpstr>利根上屋集計表</vt:lpstr>
      <vt:lpstr>黒部上屋集計表</vt:lpstr>
      <vt:lpstr>利根屋根集計表</vt:lpstr>
      <vt:lpstr>黒部屋根集計表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 Ⅾ</dc:creator>
  <cp:lastModifiedBy>T Ⅾ</cp:lastModifiedBy>
  <cp:lastPrinted>2025-07-03T08:43:33Z</cp:lastPrinted>
  <dcterms:created xsi:type="dcterms:W3CDTF">2025-05-22T06:19:17Z</dcterms:created>
  <dcterms:modified xsi:type="dcterms:W3CDTF">2025-07-03T08:44:01Z</dcterms:modified>
</cp:coreProperties>
</file>